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5600" windowHeight="9525" activeTab="0"/>
  </bookViews>
  <sheets>
    <sheet name="Venituri" sheetId="1" r:id="rId1"/>
    <sheet name="Cheltuieli" sheetId="2" r:id="rId2"/>
  </sheets>
  <externalReferences>
    <externalReference r:id="rId5"/>
  </externalReferences>
  <definedNames>
    <definedName name="_xlnm.Print_Area" localSheetId="0">'Venituri'!$A$1:$I$89</definedName>
  </definedNames>
  <calcPr fullCalcOnLoad="1"/>
</workbook>
</file>

<file path=xl/sharedStrings.xml><?xml version="1.0" encoding="utf-8"?>
<sst xmlns="http://schemas.openxmlformats.org/spreadsheetml/2006/main" count="428" uniqueCount="380">
  <si>
    <t>Cod</t>
  </si>
  <si>
    <t>Denumire indicator</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</si>
  <si>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</si>
  <si>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</si>
  <si>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</si>
  <si>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</si>
  <si>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</si>
  <si>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</si>
  <si>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</si>
  <si>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</si>
  <si>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</si>
  <si>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</si>
  <si>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</si>
  <si>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</si>
  <si>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</si>
  <si>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</si>
  <si>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</si>
  <si>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TITLUL III DOBANZI</t>
  </si>
  <si>
    <t>TITLUL VI TRANSFERURI INTRE UNITATI ALE ADMINISTRATIEI PUBLICE</t>
  </si>
  <si>
    <t>57. 00</t>
  </si>
  <si>
    <t>TITLUL IX ASISTENTA SOCIALA</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</si>
  <si>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</si>
  <si>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</si>
  <si>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</si>
  <si>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</si>
  <si>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</si>
  <si>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</si>
  <si>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</si>
  <si>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</si>
  <si>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</si>
  <si>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SANATATE</t>
  </si>
  <si>
    <t>66.00.05.70</t>
  </si>
  <si>
    <t>66 .05</t>
  </si>
  <si>
    <t>Cheltuieli de salarii in bani</t>
  </si>
  <si>
    <t>66.05.01</t>
  </si>
  <si>
    <t>Salarii de baza</t>
  </si>
  <si>
    <t>Indemnizatii platite unor persoane din afara unitatii</t>
  </si>
  <si>
    <t>66.05.10</t>
  </si>
  <si>
    <t>Indemnizatii de delegare</t>
  </si>
  <si>
    <t>66.05.10.01</t>
  </si>
  <si>
    <t>Indemnizatii de detasare</t>
  </si>
  <si>
    <t>66.05.10.01.01</t>
  </si>
  <si>
    <t>66.05.10.01.12</t>
  </si>
  <si>
    <t>Contributii</t>
  </si>
  <si>
    <t>66.05.10.01.13</t>
  </si>
  <si>
    <t>Contributii de asigurari sociale de stat</t>
  </si>
  <si>
    <t>Contributii de asigurari de somaj</t>
  </si>
  <si>
    <t>66.05.10.01.30</t>
  </si>
  <si>
    <t>Contributii de asigurari sociale de sanatate</t>
  </si>
  <si>
    <t>66.05.10.03.01</t>
  </si>
  <si>
    <t xml:space="preserve">Contributii de asigurari pentru accidente de munca si boli profesionale </t>
  </si>
  <si>
    <t>66.05.10.03.02</t>
  </si>
  <si>
    <t>Contributii pentru concedii si indemnizatii</t>
  </si>
  <si>
    <t>66.05.10.03.03</t>
  </si>
  <si>
    <t>66.05.10.03.04</t>
  </si>
  <si>
    <t>Bunuri si servicii</t>
  </si>
  <si>
    <t>66.05.10.03.06</t>
  </si>
  <si>
    <t>Furnituri de birou</t>
  </si>
  <si>
    <t>66.05.20</t>
  </si>
  <si>
    <t>Materiale pentru curatenie</t>
  </si>
  <si>
    <t>66.05.20.01</t>
  </si>
  <si>
    <t>Incalzit, iluminat si forta motrica</t>
  </si>
  <si>
    <t>66.05.20.01.01</t>
  </si>
  <si>
    <t>Apa, canal si salubritate</t>
  </si>
  <si>
    <t>66.05.20.01.02</t>
  </si>
  <si>
    <t>Carburanti si lubrifianti</t>
  </si>
  <si>
    <t>66.05.20.01.03</t>
  </si>
  <si>
    <t>Piese de schimb</t>
  </si>
  <si>
    <t>66.05.20.01.04</t>
  </si>
  <si>
    <t>Posta, telecomunicatii, radio, tv, internet</t>
  </si>
  <si>
    <t>66.05.20.01.05</t>
  </si>
  <si>
    <t>Materiale si prestari de servicii cu caracter functional din care:</t>
  </si>
  <si>
    <t>66.05.20.01.06</t>
  </si>
  <si>
    <t>Materiale si prestari de servicii cu caracter functional pt ch.proprii</t>
  </si>
  <si>
    <t>66.05.20.01.08</t>
  </si>
  <si>
    <t>Alte bunuri si servicii pentru intretinere si functionare, din care:</t>
  </si>
  <si>
    <t>66.05.20.01.09</t>
  </si>
  <si>
    <t xml:space="preserve"> - sume pentru servicii poştale în vederea distribuţiei cardurilor naţionale </t>
  </si>
  <si>
    <t xml:space="preserve">  - sume pentru servicii de mententanta si suport tehnic pentru sistemul ERP</t>
  </si>
  <si>
    <t>66.05.20.01.30</t>
  </si>
  <si>
    <t>Reparatii curente</t>
  </si>
  <si>
    <t>66.05.20.02</t>
  </si>
  <si>
    <t>Bunuri de natura obiectelor de inventar</t>
  </si>
  <si>
    <t>Alte obiecte de inventar</t>
  </si>
  <si>
    <t>Deplasari, detasari, transferari</t>
  </si>
  <si>
    <t>66.05.20.05</t>
  </si>
  <si>
    <t>Deplasari interne, detasari, transferari</t>
  </si>
  <si>
    <t>66.05.20.05.30</t>
  </si>
  <si>
    <t>Deplasari in strainatate</t>
  </si>
  <si>
    <t>66.05.20.06</t>
  </si>
  <si>
    <t>Carti, publicatii si materiale documentare</t>
  </si>
  <si>
    <t>66.05.20.06.01</t>
  </si>
  <si>
    <t>Consultanta si expertiza</t>
  </si>
  <si>
    <t>66.05.20.06.02</t>
  </si>
  <si>
    <t>Pregatire profesionala</t>
  </si>
  <si>
    <t>66.05.20.11</t>
  </si>
  <si>
    <t>Protectia muncii</t>
  </si>
  <si>
    <t>66.05.20.12</t>
  </si>
  <si>
    <t>Alte cheltuieli</t>
  </si>
  <si>
    <t>66.05.20.13</t>
  </si>
  <si>
    <t>Chirii</t>
  </si>
  <si>
    <t>66.05.20.14</t>
  </si>
  <si>
    <t>Alte cheltuieli cu bunuri si servicii</t>
  </si>
  <si>
    <t>66.05.20.30</t>
  </si>
  <si>
    <t>66.05.20.30.04</t>
  </si>
  <si>
    <t>Alte dobanzi</t>
  </si>
  <si>
    <t>66.05.20.30.30</t>
  </si>
  <si>
    <t>Dobanda datorata trezoreriei statului</t>
  </si>
  <si>
    <t>Despagubiri civile</t>
  </si>
  <si>
    <t>66.05.70</t>
  </si>
  <si>
    <t>Active fixe</t>
  </si>
  <si>
    <t>Constructii</t>
  </si>
  <si>
    <t>66.05.71</t>
  </si>
  <si>
    <t>Masini, echipamente si mijloace de transport</t>
  </si>
  <si>
    <t>66.05.71.01</t>
  </si>
  <si>
    <t>Mobilier, aparatura birotica si alte active corporale</t>
  </si>
  <si>
    <t>Alte active fixe</t>
  </si>
  <si>
    <t>66.05.71.01.02</t>
  </si>
  <si>
    <t>Reparatii capitale aferente activelor fixe</t>
  </si>
  <si>
    <t>Administratia centrala</t>
  </si>
  <si>
    <t>66.05.71.01.30</t>
  </si>
  <si>
    <t>Servicii publice descentralizate, din care:</t>
  </si>
  <si>
    <t xml:space="preserve"> Plati efectuate in anii precedenti si recuperate in anul curent</t>
  </si>
  <si>
    <t>Materiale si prestari de servicii cu caracter medical</t>
  </si>
  <si>
    <t>66.05.02</t>
  </si>
  <si>
    <t>Produse farmaceutice, materiale sanitare specifice si dispozitive medicale</t>
  </si>
  <si>
    <t>Medicamente cu si fara contributie personala</t>
  </si>
  <si>
    <t xml:space="preserve">    ~ activitatea curenta</t>
  </si>
  <si>
    <t>66.05.03.01</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</si>
  <si>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</si>
  <si>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</si>
  <si>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</si>
  <si>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</si>
  <si>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</si>
  <si>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</si>
  <si>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66.05.03.03</t>
  </si>
  <si>
    <t xml:space="preserve">          Programul national detratament pentru boli rare</t>
  </si>
  <si>
    <t xml:space="preserve">          Programul national de tratament al bolilor neurologice</t>
  </si>
  <si>
    <t>66.05.03.05</t>
  </si>
  <si>
    <t xml:space="preserve">          Programul national de tratament al hemofiliei si talasemiei</t>
  </si>
  <si>
    <t>66.05.04</t>
  </si>
  <si>
    <t xml:space="preserve">          Programul national  de diabet zaharat</t>
  </si>
  <si>
    <t>66.05.04.01</t>
  </si>
  <si>
    <t xml:space="preserve">          Programul national de boli endocrine</t>
  </si>
  <si>
    <t xml:space="preserve">          Programul national de transplant de organe, tesuturi si celule de origine umana</t>
  </si>
  <si>
    <t xml:space="preserve">         Programul national de sanatate mintala</t>
  </si>
  <si>
    <t>66.05.04.02</t>
  </si>
  <si>
    <t xml:space="preserve">          Programul national de oncologie</t>
  </si>
  <si>
    <t>66.05.04.03</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</si>
  <si>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</si>
  <si>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</si>
  <si>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</si>
  <si>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</si>
  <si>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</si>
  <si>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</si>
  <si>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</si>
  <si>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</si>
  <si>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66.05.04.05</t>
  </si>
  <si>
    <t xml:space="preserve">         Programul national de boli cardiovasculare</t>
  </si>
  <si>
    <t xml:space="preserve">       Programul national de sanatate mintala</t>
  </si>
  <si>
    <t xml:space="preserve"> Subprogramul de reconstructie mamara dupa afectiuni oncologice prin endoprotezare</t>
  </si>
  <si>
    <t>66.05.05</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</si>
  <si>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</si>
  <si>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</si>
  <si>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</si>
  <si>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</si>
  <si>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</si>
  <si>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</si>
  <si>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</si>
  <si>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66.05.06</t>
  </si>
  <si>
    <t>Servicii medicale in ambulator</t>
  </si>
  <si>
    <t>Asistenta medicala primara, din care:</t>
  </si>
  <si>
    <t xml:space="preserve">   - activitate curenta</t>
  </si>
  <si>
    <t>66.05.07</t>
  </si>
  <si>
    <t xml:space="preserve">  - centre de permanenta</t>
  </si>
  <si>
    <t>66.05.11</t>
  </si>
  <si>
    <t>Asistenta medicala  pentru specialitati clinice, din care:</t>
  </si>
  <si>
    <t>66.05.56</t>
  </si>
  <si>
    <t>~  OUG 35/2015</t>
  </si>
  <si>
    <t>66.05.56.02</t>
  </si>
  <si>
    <t>Asistenta medicala stomatologica, din care:</t>
  </si>
  <si>
    <t xml:space="preserve">   -  sume pentru servicii medicale tratament si medicatie pentru personalul contractual din sistemul sanitar</t>
  </si>
  <si>
    <t>68.05.57.00</t>
  </si>
  <si>
    <t>68.05.57.02</t>
  </si>
  <si>
    <t>Asistenta medicala pentru specialitati paraclinice, din care:</t>
  </si>
  <si>
    <t>68.05.57.02.01</t>
  </si>
  <si>
    <t xml:space="preserve">    ~ Subprogramul de monitorizarea activa a terapiilor specifice oncologice  prin PET CT</t>
  </si>
  <si>
    <t>68.05.05.01</t>
  </si>
  <si>
    <t xml:space="preserve">    ~  sume pentru evaluarea anuala a bolnavilor cu diabet zaharat (hemoglobina glicata)</t>
  </si>
  <si>
    <t>68.05.06</t>
  </si>
  <si>
    <t xml:space="preserve">    ~ Subprogramul de diagnostic genetic al tumorilor solide maligne ( sarcom Ewing si neuroblastom ) la copii si adulti</t>
  </si>
  <si>
    <t>97. 05</t>
  </si>
  <si>
    <t xml:space="preserve">Asistenta medicala in centrele medicale multifunctionale, din care: </t>
  </si>
  <si>
    <t>Servicii de urgenta prespitalicesti si transport sanitar</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</si>
  <si>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</si>
  <si>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</si>
  <si>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</si>
  <si>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</si>
  <si>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</si>
  <si>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Unitati de recuperare-reabilitare a sanatatii, din care:</t>
  </si>
  <si>
    <t xml:space="preserve">   ~ personal contractual</t>
  </si>
  <si>
    <t>Ingrijiri medicale la domiciliu</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</si>
  <si>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</si>
  <si>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</si>
  <si>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</si>
  <si>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</si>
  <si>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 xml:space="preserve">
-  influente cresteri salariale conform Legii 250/2016 privind aprobarea Ordonanţei de urgenţă a Guvernului nr. 20/2016 pentru modificarea şi completarea Ordonanţei de urgenţă a Guvernului nr. 57/2015 privind salarizarea personalului plătit din fonduri publice în anul 2016
</t>
  </si>
  <si>
    <t xml:space="preserve">
 - influente aferente gărzilor efectuate de personalul sanitar conform OUG 43/2016
</t>
  </si>
  <si>
    <t xml:space="preserve">     ~ influente financiare salariale conform O.G. nr.7 /2017 </t>
  </si>
  <si>
    <t>ASIGURARI SI ASISTENTA SOCIALA</t>
  </si>
  <si>
    <r>
      <t>TITLUL</t>
    </r>
    <r>
      <rPr>
        <b/>
        <i/>
        <sz val="10"/>
        <rFont val="Palatino Linotype"/>
        <family val="1"/>
      </rPr>
      <t xml:space="preserve"> IX</t>
    </r>
    <r>
      <rPr>
        <b/>
        <sz val="10"/>
        <rFont val="Palatino Linotype"/>
        <family val="1"/>
      </rPr>
      <t xml:space="preserve"> ASISTENTA SOCIALA</t>
    </r>
  </si>
  <si>
    <t>Ajutoare sociale</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</si>
  <si>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</si>
  <si>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</si>
  <si>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</si>
  <si>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</si>
  <si>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</si>
  <si>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 xml:space="preserve">  ~ hotarari judecatoresti</t>
  </si>
  <si>
    <r>
      <t xml:space="preserve">Alte drepturi salariale in bani, </t>
    </r>
    <r>
      <rPr>
        <sz val="10"/>
        <rFont val="Palatino Linotype"/>
        <family val="1"/>
      </rPr>
      <t>din care:</t>
    </r>
  </si>
  <si>
    <t>CONT DE EXECUTIE CHELTUIELI NOIEMBRIE  2017</t>
  </si>
  <si>
    <t>formule</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</si>
  <si>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</si>
  <si>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</si>
  <si>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</si>
  <si>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</si>
  <si>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</si>
  <si>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</si>
  <si>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</si>
  <si>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</si>
  <si>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</si>
  <si>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</si>
  <si>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</si>
  <si>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</si>
  <si>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</si>
  <si>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</si>
  <si>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</si>
  <si>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</si>
  <si>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</si>
  <si>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</si>
  <si>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</si>
  <si>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</si>
  <si>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</si>
  <si>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</si>
  <si>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</si>
  <si>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</si>
  <si>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</si>
  <si>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</si>
  <si>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</si>
  <si>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</si>
  <si>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</si>
  <si>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</si>
  <si>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</si>
  <si>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</si>
  <si>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</si>
  <si>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</si>
  <si>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</si>
  <si>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</si>
  <si>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</si>
  <si>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20.05.07.01</t>
  </si>
  <si>
    <t>Contributii pentru concedii si indemnizatii de la persoane juridice sau fizice</t>
  </si>
  <si>
    <t>20.05.07.02</t>
  </si>
  <si>
    <t>Contributii pentru concedii si indemnizatii datorate de persoanele aflate in somaj</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</si>
  <si>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</si>
  <si>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</si>
  <si>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</si>
  <si>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</si>
  <si>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</si>
  <si>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</si>
  <si>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</si>
  <si>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</si>
  <si>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</si>
  <si>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</si>
  <si>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</si>
  <si>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</si>
  <si>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</si>
  <si>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</si>
  <si>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</si>
  <si>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</si>
  <si>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</si>
  <si>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</si>
  <si>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</si>
  <si>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</si>
  <si>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</si>
  <si>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</si>
  <si>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</si>
  <si>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</si>
  <si>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</si>
  <si>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</si>
  <si>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</si>
  <si>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</si>
  <si>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</si>
  <si>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</si>
  <si>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</si>
  <si>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</si>
  <si>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</si>
  <si>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</si>
  <si>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</si>
  <si>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</si>
  <si>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</si>
  <si>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</si>
  <si>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</si>
  <si>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</si>
  <si>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</si>
  <si>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</si>
  <si>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</si>
  <si>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</si>
  <si>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</si>
  <si>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</si>
  <si>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</si>
  <si>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</si>
  <si>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</si>
  <si>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</si>
  <si>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</si>
  <si>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</si>
  <si>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</si>
  <si>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</si>
  <si>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</si>
  <si>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</si>
  <si>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</si>
  <si>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</si>
  <si>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</si>
  <si>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</si>
  <si>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</si>
  <si>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</si>
  <si>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</si>
  <si>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</si>
  <si>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</si>
  <si>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</si>
  <si>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</si>
  <si>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</si>
  <si>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</si>
  <si>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</si>
  <si>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</si>
  <si>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</si>
  <si>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</si>
  <si>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</si>
  <si>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</si>
  <si>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</si>
  <si>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</si>
  <si>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</si>
  <si>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</si>
  <si>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</si>
  <si>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</si>
  <si>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</si>
  <si>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</si>
  <si>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</si>
  <si>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</si>
  <si>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</si>
  <si>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</si>
  <si>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</si>
  <si>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</si>
  <si>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</si>
  <si>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</si>
  <si>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</si>
  <si>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</si>
  <si>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</si>
  <si>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</si>
  <si>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</si>
  <si>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</si>
  <si>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</si>
  <si>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</si>
  <si>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</si>
  <si>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</si>
  <si>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</si>
  <si>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</si>
  <si>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</si>
  <si>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</si>
  <si>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</si>
  <si>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</si>
  <si>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</si>
  <si>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</si>
  <si>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</si>
  <si>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Raspundem de realitatea si exactitatea datelor</t>
  </si>
  <si>
    <t>Presedinte - Director General</t>
  </si>
  <si>
    <t>CONT DE EXECUTIE VENITURI NOIEMBRIE   2017</t>
  </si>
  <si>
    <t>lei</t>
  </si>
  <si>
    <t>21.05.26</t>
  </si>
  <si>
    <t>Director economic,</t>
  </si>
  <si>
    <t>Ec.Lăța Ionuț</t>
  </si>
  <si>
    <t>Ec.Vladu Maria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</si>
</sst>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quot;-&quot;??\ _l_e_i_-;_-@_-"/>
    <numFmt numFmtId="165" formatCode="#,##0.00_ ;[Red]\-#,##0.00\ "/>
    <numFmt numFmtId="166" formatCode="#,##0.00;[Red]#,##0.00"/>
    <numFmt numFmtId="167" formatCode="#,##0.0"/>
    <numFmt numFmtId="168" formatCode="#,##0.000"/>
  </numFmts>
  <fonts count="40">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b/>
      <sz val="11"/>
      <name val="Palatino Linotype"/>
      <family val="1"/>
    </font>
    <font>
      <i/>
      <sz val="10"/>
      <name val="Palatino Linotype"/>
      <family val="1"/>
    </font>
    <font>
      <b/>
      <i/>
      <sz val="11"/>
      <name val="Palatino Linotype"/>
      <family val="1"/>
    </font>
    <font>
      <sz val="10"/>
      <color indexed="8"/>
      <name val="Palatino Linotype"/>
      <family val="1"/>
    </font>
    <font>
      <b/>
      <sz val="10"/>
      <color indexed="8"/>
      <name val="Palatino Linotype"/>
      <family val="1"/>
    </font>
    <font>
      <sz val="12"/>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b/>
      <sz val="11"/>
      <name val="Times New Roman CE"/>
      <family val="0"/>
    </font>
    <font>
      <sz val="11"/>
      <name val="Calibri"/>
      <family val="2"/>
    </font>
    <font>
      <sz val="10"/>
      <color indexed="8"/>
      <name val="Arial"/>
      <family val="2"/>
    </font>
    <font>
      <sz val="11"/>
      <name val="Arial"/>
      <family val="2"/>
    </font>
    <font>
      <i/>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right style="hair"/>
      <top style="hair"/>
      <bottom style="hair"/>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28" fillId="3" borderId="0" applyNumberFormat="0" applyBorder="0" applyAlignment="0" applyProtection="0"/>
    <xf numFmtId="0" fontId="32" fillId="20" borderId="1" applyNumberFormat="0" applyAlignment="0" applyProtection="0"/>
    <xf numFmtId="0" fontId="3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7"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0" fillId="7" borderId="1" applyNumberFormat="0" applyAlignment="0" applyProtection="0"/>
    <xf numFmtId="0" fontId="33" fillId="0" borderId="6" applyNumberFormat="0" applyFill="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23" fillId="0" borderId="0" applyNumberFormat="0" applyFill="0" applyBorder="0" applyAlignment="0" applyProtection="0"/>
    <xf numFmtId="0" fontId="37" fillId="0" borderId="9" applyNumberFormat="0" applyFill="0" applyAlignment="0" applyProtection="0"/>
    <xf numFmtId="0" fontId="35" fillId="0" borderId="0" applyNumberFormat="0" applyFill="0" applyBorder="0" applyAlignment="0" applyProtection="0"/>
  </cellStyleXfs>
  <cellXfs count="167">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3" fontId="5" fillId="0" borderId="0" xfId="0" applyNumberFormat="1" applyFont="1" applyFill="1" applyBorder="1" applyAlignment="1">
      <alignment wrapText="1"/>
    </xf>
    <xf numFmtId="3" fontId="4" fillId="0" borderId="0" xfId="0" applyNumberFormat="1" applyFont="1" applyFill="1" applyBorder="1" applyAlignment="1">
      <alignment horizontal="center" wrapText="1"/>
    </xf>
    <xf numFmtId="4" fontId="4" fillId="0" borderId="0" xfId="0" applyNumberFormat="1" applyFont="1" applyFill="1" applyBorder="1" applyAlignment="1">
      <alignment horizontal="center" wrapText="1"/>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 fontId="5" fillId="0" borderId="0" xfId="0" applyNumberFormat="1" applyFont="1" applyFill="1" applyBorder="1" applyAlignment="1">
      <alignment/>
    </xf>
    <xf numFmtId="49" fontId="5" fillId="0" borderId="10" xfId="0" applyNumberFormat="1" applyFont="1" applyFill="1" applyBorder="1" applyAlignment="1">
      <alignment vertical="top" wrapText="1"/>
    </xf>
    <xf numFmtId="165" fontId="5" fillId="0" borderId="10" xfId="62" applyNumberFormat="1" applyFont="1" applyFill="1" applyBorder="1" applyAlignment="1" applyProtection="1">
      <alignment horizontal="left" wrapText="1"/>
      <protection/>
    </xf>
    <xf numFmtId="3" fontId="5" fillId="0" borderId="10" xfId="63" applyNumberFormat="1" applyFont="1" applyFill="1" applyBorder="1" applyAlignment="1" applyProtection="1">
      <alignment horizontal="right" wrapText="1"/>
      <protection/>
    </xf>
    <xf numFmtId="3" fontId="5" fillId="0" borderId="0" xfId="0" applyNumberFormat="1" applyFont="1" applyFill="1" applyBorder="1" applyAlignment="1">
      <alignment/>
    </xf>
    <xf numFmtId="166" fontId="5" fillId="0" borderId="0" xfId="0" applyNumberFormat="1" applyFont="1" applyFill="1" applyBorder="1" applyAlignment="1">
      <alignment/>
    </xf>
    <xf numFmtId="4" fontId="5" fillId="0" borderId="0" xfId="0" applyNumberFormat="1" applyFont="1" applyFill="1" applyAlignment="1">
      <alignment/>
    </xf>
    <xf numFmtId="0" fontId="5" fillId="0" borderId="0" xfId="0" applyFont="1" applyFill="1" applyAlignment="1">
      <alignment/>
    </xf>
    <xf numFmtId="165" fontId="5" fillId="0" borderId="10" xfId="62" applyNumberFormat="1" applyFont="1" applyFill="1" applyBorder="1" applyAlignment="1">
      <alignment wrapText="1"/>
      <protection/>
    </xf>
    <xf numFmtId="3" fontId="5" fillId="0" borderId="10" xfId="63" applyNumberFormat="1" applyFont="1" applyFill="1" applyBorder="1" applyAlignment="1">
      <alignment horizontal="right" wrapText="1"/>
      <protection/>
    </xf>
    <xf numFmtId="49" fontId="5" fillId="0" borderId="10" xfId="0" applyNumberFormat="1" applyFont="1" applyFill="1" applyBorder="1" applyAlignment="1">
      <alignment horizontal="left" vertical="top" wrapText="1"/>
    </xf>
    <xf numFmtId="4" fontId="2" fillId="0" borderId="10" xfId="62" applyNumberFormat="1" applyFont="1" applyFill="1" applyBorder="1" applyAlignment="1">
      <alignment wrapText="1"/>
      <protection/>
    </xf>
    <xf numFmtId="3" fontId="4" fillId="0" borderId="10" xfId="0" applyNumberFormat="1" applyFont="1" applyFill="1" applyBorder="1" applyAlignment="1">
      <alignment horizontal="right"/>
    </xf>
    <xf numFmtId="3" fontId="2" fillId="0" borderId="10" xfId="63" applyNumberFormat="1" applyFont="1" applyFill="1" applyBorder="1" applyAlignment="1" applyProtection="1">
      <alignment horizontal="right" wrapText="1"/>
      <protection/>
    </xf>
    <xf numFmtId="3" fontId="2" fillId="0" borderId="10" xfId="0" applyNumberFormat="1" applyFont="1" applyFill="1" applyBorder="1" applyAlignment="1">
      <alignment/>
    </xf>
    <xf numFmtId="165" fontId="2" fillId="0" borderId="10" xfId="62" applyNumberFormat="1" applyFont="1" applyFill="1" applyBorder="1" applyAlignment="1">
      <alignment wrapText="1"/>
      <protection/>
    </xf>
    <xf numFmtId="49" fontId="2" fillId="0" borderId="10" xfId="0" applyNumberFormat="1" applyFont="1" applyFill="1" applyBorder="1" applyAlignment="1">
      <alignment vertical="top" wrapText="1"/>
    </xf>
    <xf numFmtId="165" fontId="2" fillId="0" borderId="10" xfId="62" applyNumberFormat="1" applyFont="1" applyFill="1" applyBorder="1" applyAlignment="1" applyProtection="1">
      <alignment horizontal="left" vertical="center" wrapText="1"/>
      <protection/>
    </xf>
    <xf numFmtId="3" fontId="6" fillId="0" borderId="10" xfId="63" applyNumberFormat="1" applyFont="1" applyFill="1" applyBorder="1" applyAlignment="1">
      <alignment horizontal="right" wrapText="1"/>
      <protection/>
    </xf>
    <xf numFmtId="3" fontId="7" fillId="0" borderId="0" xfId="0" applyNumberFormat="1" applyFont="1" applyFill="1" applyBorder="1" applyAlignment="1">
      <alignment/>
    </xf>
    <xf numFmtId="0" fontId="7" fillId="0" borderId="0" xfId="0" applyFont="1" applyFill="1" applyAlignment="1">
      <alignment/>
    </xf>
    <xf numFmtId="165" fontId="7" fillId="0" borderId="10" xfId="62" applyNumberFormat="1" applyFont="1" applyFill="1" applyBorder="1" applyAlignment="1">
      <alignment wrapText="1"/>
      <protection/>
    </xf>
    <xf numFmtId="3" fontId="8" fillId="0" borderId="10" xfId="0" applyNumberFormat="1" applyFont="1" applyFill="1" applyBorder="1" applyAlignment="1">
      <alignment horizontal="right"/>
    </xf>
    <xf numFmtId="49" fontId="7" fillId="0" borderId="10" xfId="0" applyNumberFormat="1" applyFont="1" applyFill="1" applyBorder="1" applyAlignment="1">
      <alignment vertical="top" wrapText="1"/>
    </xf>
    <xf numFmtId="3" fontId="5" fillId="0" borderId="10" xfId="63" applyNumberFormat="1" applyFont="1" applyFill="1" applyBorder="1" applyAlignment="1">
      <alignment horizontal="right"/>
      <protection/>
    </xf>
    <xf numFmtId="3" fontId="2" fillId="0" borderId="10" xfId="0" applyNumberFormat="1" applyFont="1" applyFill="1" applyBorder="1" applyAlignment="1">
      <alignment vertical="top" wrapText="1"/>
    </xf>
    <xf numFmtId="165" fontId="5" fillId="0" borderId="10" xfId="63" applyNumberFormat="1" applyFont="1" applyFill="1" applyBorder="1" applyAlignment="1">
      <alignment wrapText="1"/>
      <protection/>
    </xf>
    <xf numFmtId="165" fontId="2" fillId="0" borderId="10" xfId="63" applyNumberFormat="1" applyFont="1" applyFill="1" applyBorder="1" applyAlignment="1">
      <alignment wrapText="1"/>
      <protection/>
    </xf>
    <xf numFmtId="3" fontId="6" fillId="0" borderId="10" xfId="63" applyNumberFormat="1" applyFont="1" applyFill="1" applyBorder="1" applyAlignment="1" applyProtection="1">
      <alignment horizontal="right" wrapText="1"/>
      <protection/>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3" fontId="7" fillId="0" borderId="10" xfId="0" applyNumberFormat="1" applyFont="1" applyFill="1" applyBorder="1" applyAlignment="1">
      <alignment horizontal="right"/>
    </xf>
    <xf numFmtId="4" fontId="5" fillId="0" borderId="10" xfId="0" applyNumberFormat="1" applyFont="1" applyFill="1" applyBorder="1" applyAlignment="1" applyProtection="1">
      <alignment horizontal="left" wrapText="1"/>
      <protection/>
    </xf>
    <xf numFmtId="165" fontId="9" fillId="0" borderId="10" xfId="62" applyNumberFormat="1" applyFont="1" applyFill="1" applyBorder="1" applyAlignment="1">
      <alignment wrapText="1"/>
      <protection/>
    </xf>
    <xf numFmtId="4" fontId="2" fillId="0" borderId="10" xfId="62" applyNumberFormat="1" applyFont="1" applyFill="1" applyBorder="1" applyAlignment="1" applyProtection="1">
      <alignment wrapText="1"/>
      <protection/>
    </xf>
    <xf numFmtId="3" fontId="2" fillId="0" borderId="10" xfId="0" applyNumberFormat="1" applyFont="1" applyFill="1" applyBorder="1" applyAlignment="1" applyProtection="1">
      <alignment/>
      <protection/>
    </xf>
    <xf numFmtId="3" fontId="5" fillId="0" borderId="0" xfId="0" applyNumberFormat="1" applyFont="1" applyFill="1" applyBorder="1" applyAlignment="1" applyProtection="1">
      <alignment/>
      <protection/>
    </xf>
    <xf numFmtId="165" fontId="9" fillId="0" borderId="10" xfId="62" applyNumberFormat="1" applyFont="1" applyFill="1" applyBorder="1" applyAlignment="1">
      <alignment horizontal="left" vertical="center" wrapText="1"/>
      <protection/>
    </xf>
    <xf numFmtId="165" fontId="10" fillId="0" borderId="10" xfId="63" applyNumberFormat="1" applyFont="1" applyFill="1" applyBorder="1" applyAlignment="1">
      <alignment horizontal="left" vertical="center" wrapText="1"/>
      <protection/>
    </xf>
    <xf numFmtId="165" fontId="9" fillId="0" borderId="10" xfId="63" applyNumberFormat="1" applyFont="1" applyFill="1" applyBorder="1" applyAlignment="1">
      <alignment horizontal="left" vertical="center" wrapText="1"/>
      <protection/>
    </xf>
    <xf numFmtId="3" fontId="2" fillId="0" borderId="0" xfId="0" applyNumberFormat="1" applyFont="1" applyFill="1" applyBorder="1" applyAlignment="1" applyProtection="1">
      <alignment/>
      <protection/>
    </xf>
    <xf numFmtId="3" fontId="2" fillId="0" borderId="10" xfId="0" applyNumberFormat="1" applyFont="1" applyFill="1" applyBorder="1" applyAlignment="1" applyProtection="1">
      <alignment vertical="top" wrapText="1"/>
      <protection/>
    </xf>
    <xf numFmtId="3" fontId="2" fillId="0" borderId="10" xfId="62" applyNumberFormat="1" applyFont="1" applyFill="1" applyBorder="1" applyAlignment="1">
      <alignment wrapText="1"/>
      <protection/>
    </xf>
    <xf numFmtId="165" fontId="5" fillId="0" borderId="10" xfId="61" applyNumberFormat="1" applyFont="1" applyFill="1" applyBorder="1" applyAlignment="1">
      <alignment vertical="top" wrapText="1"/>
      <protection/>
    </xf>
    <xf numFmtId="49" fontId="5" fillId="0" borderId="10" xfId="0" applyNumberFormat="1" applyFont="1" applyFill="1" applyBorder="1" applyAlignment="1" applyProtection="1">
      <alignment vertical="top" wrapText="1"/>
      <protection/>
    </xf>
    <xf numFmtId="49" fontId="2" fillId="0" borderId="10" xfId="0" applyNumberFormat="1" applyFont="1" applyFill="1" applyBorder="1" applyAlignment="1" applyProtection="1">
      <alignment vertical="top" wrapText="1"/>
      <protection/>
    </xf>
    <xf numFmtId="165" fontId="5" fillId="0" borderId="10" xfId="64"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Border="1" applyAlignment="1">
      <alignment/>
    </xf>
    <xf numFmtId="3" fontId="4" fillId="0" borderId="11" xfId="0" applyNumberFormat="1" applyFont="1" applyFill="1" applyBorder="1" applyAlignment="1">
      <alignment horizontal="right"/>
    </xf>
    <xf numFmtId="4" fontId="2" fillId="0" borderId="10" xfId="0" applyNumberFormat="1" applyFont="1" applyFill="1" applyBorder="1" applyAlignment="1">
      <alignment horizontal="left" vertical="center" wrapText="1"/>
    </xf>
    <xf numFmtId="2" fontId="2" fillId="0" borderId="10" xfId="62" applyNumberFormat="1" applyFont="1" applyFill="1" applyBorder="1" applyAlignment="1">
      <alignment wrapText="1"/>
      <protection/>
    </xf>
    <xf numFmtId="165" fontId="5" fillId="0" borderId="10" xfId="62" applyNumberFormat="1" applyFont="1" applyFill="1" applyBorder="1" applyAlignment="1">
      <alignment/>
      <protection/>
    </xf>
    <xf numFmtId="165" fontId="2" fillId="0" borderId="10" xfId="62" applyNumberFormat="1" applyFont="1" applyFill="1" applyBorder="1" applyAlignment="1">
      <alignment/>
      <protection/>
    </xf>
    <xf numFmtId="165" fontId="2" fillId="24" borderId="10" xfId="62" applyNumberFormat="1" applyFont="1" applyFill="1" applyBorder="1" applyAlignment="1">
      <alignment wrapText="1"/>
      <protection/>
    </xf>
    <xf numFmtId="3" fontId="4" fillId="24" borderId="10" xfId="0" applyNumberFormat="1" applyFont="1" applyFill="1" applyBorder="1" applyAlignment="1">
      <alignment horizontal="right"/>
    </xf>
    <xf numFmtId="3" fontId="2" fillId="24" borderId="10" xfId="63" applyNumberFormat="1" applyFont="1" applyFill="1" applyBorder="1" applyAlignment="1" applyProtection="1">
      <alignment horizontal="right" wrapText="1"/>
      <protection/>
    </xf>
    <xf numFmtId="3" fontId="2" fillId="24" borderId="10" xfId="0" applyNumberFormat="1" applyFont="1" applyFill="1" applyBorder="1" applyAlignment="1">
      <alignment/>
    </xf>
    <xf numFmtId="0" fontId="0" fillId="0" borderId="0" xfId="57" applyFill="1" applyAlignment="1">
      <alignment wrapText="1"/>
      <protection/>
    </xf>
    <xf numFmtId="0" fontId="12" fillId="0" borderId="0" xfId="57" applyFont="1" applyFill="1" applyAlignment="1">
      <alignment horizontal="left"/>
      <protection/>
    </xf>
    <xf numFmtId="4" fontId="13" fillId="0" borderId="0" xfId="57" applyNumberFormat="1" applyFont="1" applyFill="1" applyAlignment="1">
      <alignment horizontal="center"/>
      <protection/>
    </xf>
    <xf numFmtId="0" fontId="0" fillId="0" borderId="0" xfId="57" applyFill="1">
      <alignment/>
      <protection/>
    </xf>
    <xf numFmtId="4" fontId="0" fillId="0" borderId="0" xfId="57" applyNumberFormat="1" applyFill="1" applyBorder="1">
      <alignment/>
      <protection/>
    </xf>
    <xf numFmtId="0" fontId="0" fillId="0" borderId="0" xfId="57" applyFill="1" applyBorder="1">
      <alignment/>
      <protection/>
    </xf>
    <xf numFmtId="0" fontId="13" fillId="0" borderId="0" xfId="57" applyFont="1" applyFill="1" applyAlignment="1">
      <alignment horizontal="left"/>
      <protection/>
    </xf>
    <xf numFmtId="0" fontId="14" fillId="0" borderId="0" xfId="57" applyFont="1" applyFill="1" applyAlignment="1">
      <alignment vertical="center" wrapText="1"/>
      <protection/>
    </xf>
    <xf numFmtId="0" fontId="14" fillId="0" borderId="0" xfId="57" applyFont="1" applyFill="1" applyBorder="1" applyAlignment="1">
      <alignment horizontal="left"/>
      <protection/>
    </xf>
    <xf numFmtId="0" fontId="12" fillId="0" borderId="0" xfId="57" applyFont="1" applyFill="1" applyBorder="1">
      <alignment/>
      <protection/>
    </xf>
    <xf numFmtId="0" fontId="0" fillId="0" borderId="0" xfId="57" applyFont="1" applyFill="1" applyBorder="1">
      <alignment/>
      <protection/>
    </xf>
    <xf numFmtId="4" fontId="0" fillId="0" borderId="0" xfId="57" applyNumberFormat="1" applyFont="1" applyFill="1" applyBorder="1">
      <alignment/>
      <protection/>
    </xf>
    <xf numFmtId="0" fontId="12" fillId="0" borderId="0" xfId="57" applyFont="1" applyFill="1" applyAlignment="1">
      <alignment horizontal="center"/>
      <protection/>
    </xf>
    <xf numFmtId="0" fontId="0" fillId="0" borderId="0" xfId="57" applyFill="1" applyBorder="1" applyAlignment="1">
      <alignment horizontal="center" wrapText="1"/>
      <protection/>
    </xf>
    <xf numFmtId="4" fontId="14" fillId="0" borderId="10" xfId="57" applyNumberFormat="1" applyFont="1" applyFill="1" applyBorder="1" applyAlignment="1">
      <alignment horizontal="center" vertical="center" wrapText="1"/>
      <protection/>
    </xf>
    <xf numFmtId="4" fontId="14" fillId="0" borderId="10" xfId="57" applyNumberFormat="1" applyFont="1" applyFill="1" applyBorder="1" applyAlignment="1">
      <alignment horizontal="center" vertical="center" wrapText="1"/>
      <protection/>
    </xf>
    <xf numFmtId="3" fontId="14" fillId="0" borderId="10" xfId="57" applyNumberFormat="1" applyFont="1" applyFill="1" applyBorder="1" applyAlignment="1">
      <alignment horizontal="center" vertical="center" wrapText="1"/>
      <protection/>
    </xf>
    <xf numFmtId="4" fontId="14" fillId="0" borderId="0" xfId="57" applyNumberFormat="1" applyFont="1" applyFill="1" applyBorder="1" applyAlignment="1">
      <alignment horizontal="center" vertical="center" wrapText="1"/>
      <protection/>
    </xf>
    <xf numFmtId="0" fontId="0" fillId="0" borderId="0" xfId="57" applyFont="1" applyFill="1">
      <alignment/>
      <protection/>
    </xf>
    <xf numFmtId="3" fontId="14" fillId="0" borderId="10" xfId="57" applyNumberFormat="1" applyFont="1" applyFill="1" applyBorder="1" applyAlignment="1">
      <alignment horizontal="center"/>
      <protection/>
    </xf>
    <xf numFmtId="3" fontId="14" fillId="0" borderId="10" xfId="57" applyNumberFormat="1" applyFont="1" applyFill="1" applyBorder="1" applyAlignment="1">
      <alignment horizontal="center" wrapText="1"/>
      <protection/>
    </xf>
    <xf numFmtId="3" fontId="14" fillId="0" borderId="0" xfId="57" applyNumberFormat="1" applyFont="1" applyFill="1" applyBorder="1" applyAlignment="1">
      <alignment horizontal="center"/>
      <protection/>
    </xf>
    <xf numFmtId="3" fontId="0" fillId="0" borderId="0" xfId="57" applyNumberFormat="1" applyFont="1" applyFill="1" applyBorder="1">
      <alignment/>
      <protection/>
    </xf>
    <xf numFmtId="3" fontId="0" fillId="0" borderId="0" xfId="57" applyNumberFormat="1" applyFont="1" applyFill="1">
      <alignment/>
      <protection/>
    </xf>
    <xf numFmtId="49" fontId="15" fillId="0" borderId="10" xfId="57" applyNumberFormat="1" applyFont="1" applyFill="1" applyBorder="1" applyAlignment="1">
      <alignment horizontal="left"/>
      <protection/>
    </xf>
    <xf numFmtId="4" fontId="14" fillId="0" borderId="10" xfId="57" applyNumberFormat="1" applyFont="1" applyFill="1" applyBorder="1" applyAlignment="1">
      <alignment wrapText="1"/>
      <protection/>
    </xf>
    <xf numFmtId="3" fontId="14" fillId="0" borderId="10" xfId="57" applyNumberFormat="1" applyFont="1" applyFill="1" applyBorder="1">
      <alignment/>
      <protection/>
    </xf>
    <xf numFmtId="4" fontId="14" fillId="0" borderId="0" xfId="57" applyNumberFormat="1" applyFont="1" applyFill="1" applyBorder="1">
      <alignment/>
      <protection/>
    </xf>
    <xf numFmtId="3" fontId="0" fillId="0" borderId="0" xfId="57" applyNumberFormat="1" applyFill="1" applyBorder="1">
      <alignment/>
      <protection/>
    </xf>
    <xf numFmtId="49" fontId="16" fillId="0" borderId="10" xfId="57" applyNumberFormat="1" applyFont="1" applyFill="1" applyBorder="1" applyAlignment="1">
      <alignment horizontal="left"/>
      <protection/>
    </xf>
    <xf numFmtId="4" fontId="0" fillId="0" borderId="10" xfId="57" applyNumberFormat="1" applyFont="1" applyFill="1" applyBorder="1" applyAlignment="1">
      <alignment wrapText="1"/>
      <protection/>
    </xf>
    <xf numFmtId="3" fontId="0" fillId="0" borderId="10" xfId="57" applyNumberFormat="1" applyFont="1" applyFill="1" applyBorder="1">
      <alignment/>
      <protection/>
    </xf>
    <xf numFmtId="4" fontId="17" fillId="0" borderId="10" xfId="57" applyNumberFormat="1" applyFont="1" applyFill="1" applyBorder="1" applyAlignment="1">
      <alignment wrapText="1"/>
      <protection/>
    </xf>
    <xf numFmtId="4" fontId="18" fillId="0" borderId="10" xfId="57" applyNumberFormat="1" applyFont="1" applyFill="1" applyBorder="1" applyAlignment="1">
      <alignment wrapText="1"/>
      <protection/>
    </xf>
    <xf numFmtId="3" fontId="14" fillId="0" borderId="10" xfId="57" applyNumberFormat="1" applyFont="1" applyFill="1" applyBorder="1">
      <alignment/>
      <protection/>
    </xf>
    <xf numFmtId="4" fontId="14" fillId="0" borderId="10" xfId="57" applyNumberFormat="1" applyFont="1" applyFill="1" applyBorder="1">
      <alignment/>
      <protection/>
    </xf>
    <xf numFmtId="4" fontId="19" fillId="0" borderId="10" xfId="57" applyNumberFormat="1" applyFont="1" applyFill="1" applyBorder="1" applyAlignment="1">
      <alignment wrapText="1"/>
      <protection/>
    </xf>
    <xf numFmtId="0" fontId="16" fillId="0" borderId="10" xfId="57" applyFont="1" applyFill="1" applyBorder="1" applyAlignment="1">
      <alignment wrapText="1"/>
      <protection/>
    </xf>
    <xf numFmtId="49" fontId="15" fillId="0" borderId="10" xfId="57" applyNumberFormat="1" applyFont="1" applyFill="1" applyBorder="1" applyAlignment="1">
      <alignment horizontal="left"/>
      <protection/>
    </xf>
    <xf numFmtId="4" fontId="14" fillId="0" borderId="11" xfId="57" applyNumberFormat="1" applyFont="1" applyFill="1" applyBorder="1">
      <alignment/>
      <protection/>
    </xf>
    <xf numFmtId="0" fontId="14" fillId="0" borderId="0" xfId="57" applyFont="1" applyFill="1" applyBorder="1">
      <alignment/>
      <protection/>
    </xf>
    <xf numFmtId="0" fontId="14" fillId="0" borderId="0" xfId="57" applyFont="1" applyFill="1">
      <alignment/>
      <protection/>
    </xf>
    <xf numFmtId="0" fontId="14" fillId="0" borderId="10" xfId="57" applyFont="1" applyFill="1" applyBorder="1">
      <alignment/>
      <protection/>
    </xf>
    <xf numFmtId="4" fontId="20" fillId="0" borderId="10" xfId="57" applyNumberFormat="1" applyFont="1" applyFill="1" applyBorder="1" applyAlignment="1">
      <alignment wrapText="1"/>
      <protection/>
    </xf>
    <xf numFmtId="49" fontId="16" fillId="0" borderId="10" xfId="57" applyNumberFormat="1" applyFont="1" applyFill="1" applyBorder="1" applyAlignment="1" applyProtection="1">
      <alignment horizontal="left" vertical="center"/>
      <protection/>
    </xf>
    <xf numFmtId="4" fontId="20" fillId="0" borderId="10" xfId="57" applyNumberFormat="1" applyFont="1" applyFill="1" applyBorder="1" applyAlignment="1" applyProtection="1">
      <alignment horizontal="left" wrapText="1"/>
      <protection/>
    </xf>
    <xf numFmtId="4" fontId="16" fillId="0" borderId="10" xfId="57" applyNumberFormat="1" applyFont="1" applyFill="1" applyBorder="1" applyAlignment="1">
      <alignment horizontal="left"/>
      <protection/>
    </xf>
    <xf numFmtId="4" fontId="0" fillId="0" borderId="10" xfId="57" applyNumberFormat="1" applyFont="1" applyFill="1" applyBorder="1" applyAlignment="1" applyProtection="1">
      <alignment horizontal="left" wrapText="1"/>
      <protection/>
    </xf>
    <xf numFmtId="165" fontId="0" fillId="0" borderId="10" xfId="57" applyNumberFormat="1" applyFont="1" applyFill="1" applyBorder="1" applyAlignment="1" applyProtection="1">
      <alignment wrapText="1"/>
      <protection/>
    </xf>
    <xf numFmtId="0" fontId="0" fillId="0" borderId="10" xfId="57" applyFont="1" applyFill="1" applyBorder="1" applyAlignment="1">
      <alignment wrapText="1"/>
      <protection/>
    </xf>
    <xf numFmtId="165" fontId="0" fillId="0" borderId="10" xfId="62" applyNumberFormat="1" applyFont="1" applyFill="1" applyBorder="1" applyAlignment="1" applyProtection="1">
      <alignment wrapText="1"/>
      <protection/>
    </xf>
    <xf numFmtId="0" fontId="0" fillId="0" borderId="10" xfId="57" applyFont="1" applyFill="1" applyBorder="1" applyAlignment="1">
      <alignment horizontal="left" vertical="center" wrapText="1"/>
      <protection/>
    </xf>
    <xf numFmtId="0" fontId="21" fillId="0" borderId="0" xfId="57" applyFont="1" applyFill="1" applyBorder="1" applyAlignment="1">
      <alignment wrapText="1"/>
      <protection/>
    </xf>
    <xf numFmtId="4" fontId="21" fillId="0" borderId="0" xfId="62" applyNumberFormat="1" applyFont="1" applyFill="1" applyBorder="1" applyAlignment="1">
      <alignment wrapText="1"/>
      <protection/>
    </xf>
    <xf numFmtId="0" fontId="22" fillId="0" borderId="0" xfId="57" applyFont="1" applyFill="1" applyAlignment="1">
      <alignment horizontal="left" wrapText="1"/>
      <protection/>
    </xf>
    <xf numFmtId="4" fontId="0" fillId="0" borderId="0" xfId="57" applyNumberFormat="1" applyFont="1" applyFill="1">
      <alignment/>
      <protection/>
    </xf>
    <xf numFmtId="0" fontId="0" fillId="0" borderId="0" xfId="57" applyFont="1" applyFill="1" applyAlignment="1">
      <alignment wrapText="1"/>
      <protection/>
    </xf>
    <xf numFmtId="0" fontId="21" fillId="0" borderId="0" xfId="57" applyFont="1" applyFill="1" applyAlignment="1">
      <alignment wrapText="1"/>
      <protection/>
    </xf>
    <xf numFmtId="0" fontId="21" fillId="0" borderId="0" xfId="57" applyFont="1" applyFill="1">
      <alignment/>
      <protection/>
    </xf>
    <xf numFmtId="0" fontId="21" fillId="0" borderId="0" xfId="57" applyFont="1" applyFill="1" applyBorder="1">
      <alignment/>
      <protection/>
    </xf>
    <xf numFmtId="4" fontId="21" fillId="0" borderId="0" xfId="57" applyNumberFormat="1" applyFont="1" applyFill="1" applyBorder="1">
      <alignment/>
      <protection/>
    </xf>
    <xf numFmtId="4" fontId="0" fillId="0" borderId="0" xfId="57" applyNumberFormat="1" applyFill="1">
      <alignment/>
      <protection/>
    </xf>
    <xf numFmtId="49" fontId="16" fillId="24" borderId="10" xfId="57" applyNumberFormat="1" applyFont="1" applyFill="1" applyBorder="1" applyAlignment="1">
      <alignment horizontal="left"/>
      <protection/>
    </xf>
    <xf numFmtId="4" fontId="0" fillId="24" borderId="10" xfId="57" applyNumberFormat="1" applyFont="1" applyFill="1" applyBorder="1" applyAlignment="1">
      <alignment wrapText="1"/>
      <protection/>
    </xf>
    <xf numFmtId="3" fontId="0" fillId="24" borderId="10" xfId="57" applyNumberFormat="1" applyFont="1" applyFill="1" applyBorder="1">
      <alignment/>
      <protection/>
    </xf>
    <xf numFmtId="3" fontId="14" fillId="24" borderId="10" xfId="57" applyNumberFormat="1" applyFont="1" applyFill="1" applyBorder="1">
      <alignment/>
      <protection/>
    </xf>
    <xf numFmtId="2" fontId="0" fillId="0" borderId="10" xfId="0" applyNumberFormat="1" applyFont="1" applyFill="1" applyBorder="1" applyAlignment="1">
      <alignment/>
    </xf>
    <xf numFmtId="2" fontId="0" fillId="25" borderId="10" xfId="0" applyNumberFormat="1" applyFont="1" applyFill="1" applyBorder="1" applyAlignment="1">
      <alignment/>
    </xf>
    <xf numFmtId="3" fontId="0" fillId="0" borderId="10" xfId="57" applyNumberFormat="1" applyFont="1" applyFill="1" applyBorder="1" applyAlignment="1">
      <alignment horizontal="right"/>
      <protection/>
    </xf>
    <xf numFmtId="0" fontId="21" fillId="0" borderId="0" xfId="0" applyFont="1" applyFill="1" applyAlignment="1">
      <alignment horizontal="center"/>
    </xf>
    <xf numFmtId="4" fontId="21" fillId="0" borderId="0" xfId="0" applyNumberFormat="1" applyFont="1" applyFill="1" applyAlignment="1">
      <alignment/>
    </xf>
    <xf numFmtId="4" fontId="21" fillId="0" borderId="0" xfId="0" applyNumberFormat="1" applyFont="1" applyFill="1" applyAlignment="1">
      <alignment horizontal="center"/>
    </xf>
    <xf numFmtId="0" fontId="0" fillId="0" borderId="0" xfId="0" applyFont="1" applyFill="1" applyAlignment="1">
      <alignment horizontal="center"/>
    </xf>
    <xf numFmtId="4" fontId="0" fillId="0" borderId="0" xfId="0" applyNumberFormat="1" applyFont="1" applyFill="1" applyAlignment="1">
      <alignment/>
    </xf>
    <xf numFmtId="4" fontId="0" fillId="0" borderId="0" xfId="0" applyNumberFormat="1" applyFont="1" applyFill="1" applyAlignment="1">
      <alignment horizontal="center"/>
    </xf>
    <xf numFmtId="3" fontId="2" fillId="25" borderId="10" xfId="0" applyNumberFormat="1" applyFont="1" applyFill="1" applyBorder="1" applyAlignment="1">
      <alignment vertical="top" wrapText="1"/>
    </xf>
    <xf numFmtId="4" fontId="14" fillId="0" borderId="10" xfId="63" applyNumberFormat="1" applyFont="1" applyFill="1" applyBorder="1" applyAlignment="1" applyProtection="1">
      <alignment horizontal="right" wrapText="1"/>
      <protection/>
    </xf>
    <xf numFmtId="4" fontId="0" fillId="0" borderId="10" xfId="0" applyNumberFormat="1" applyFont="1" applyFill="1" applyBorder="1" applyAlignment="1">
      <alignment/>
    </xf>
    <xf numFmtId="4" fontId="0" fillId="0" borderId="10" xfId="0" applyNumberFormat="1" applyFont="1" applyFill="1" applyBorder="1" applyAlignment="1">
      <alignment/>
    </xf>
    <xf numFmtId="4" fontId="0" fillId="0" borderId="10" xfId="0" applyNumberFormat="1" applyFont="1" applyFill="1" applyBorder="1" applyAlignment="1">
      <alignment vertical="top" wrapText="1"/>
    </xf>
    <xf numFmtId="4" fontId="39" fillId="0" borderId="10" xfId="0" applyNumberFormat="1" applyFont="1" applyFill="1" applyBorder="1" applyAlignment="1">
      <alignment horizontal="right"/>
    </xf>
    <xf numFmtId="4" fontId="0" fillId="0" borderId="10" xfId="63" applyNumberFormat="1" applyFont="1" applyFill="1" applyBorder="1" applyAlignment="1">
      <alignment wrapText="1"/>
      <protection/>
    </xf>
    <xf numFmtId="4" fontId="0" fillId="0" borderId="0" xfId="0" applyNumberFormat="1" applyFont="1" applyFill="1" applyBorder="1" applyAlignment="1">
      <alignment/>
    </xf>
    <xf numFmtId="4" fontId="0" fillId="0" borderId="10" xfId="0" applyNumberFormat="1" applyFont="1" applyFill="1" applyBorder="1" applyAlignment="1">
      <alignment horizontal="right"/>
    </xf>
    <xf numFmtId="4" fontId="0" fillId="0" borderId="10" xfId="0" applyNumberFormat="1" applyFont="1" applyFill="1" applyBorder="1" applyAlignment="1">
      <alignment/>
    </xf>
    <xf numFmtId="0" fontId="15" fillId="0" borderId="0" xfId="57" applyFont="1" applyFill="1" applyBorder="1" applyAlignment="1">
      <alignment horizontal="center" wrapText="1"/>
      <protection/>
    </xf>
    <xf numFmtId="0" fontId="0" fillId="0" borderId="0" xfId="57" applyFill="1" applyBorder="1" applyAlignment="1">
      <alignment horizontal="center" wrapText="1"/>
      <protection/>
    </xf>
    <xf numFmtId="0" fontId="14" fillId="0" borderId="0" xfId="57" applyFont="1" applyFill="1" applyBorder="1" applyAlignment="1">
      <alignment horizontal="center" wrapText="1"/>
      <protection/>
    </xf>
    <xf numFmtId="4" fontId="14" fillId="0" borderId="0" xfId="57" applyNumberFormat="1" applyFont="1" applyFill="1" applyBorder="1" applyAlignment="1">
      <alignment horizontal="center" vertical="center" wrapText="1"/>
      <protection/>
    </xf>
    <xf numFmtId="0" fontId="22" fillId="0" borderId="0" xfId="57" applyFont="1" applyFill="1" applyAlignment="1">
      <alignment horizontal="left" wrapText="1"/>
      <protection/>
    </xf>
    <xf numFmtId="0" fontId="14" fillId="0" borderId="0" xfId="57" applyFont="1" applyFill="1" applyBorder="1" applyAlignment="1">
      <alignment horizontal="center"/>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rmal 5" xfId="60"/>
    <cellStyle name="Normal_buget 2004 cf lg 507 2003 CU DEBL10% MAI cu virari" xfId="61"/>
    <cellStyle name="Normal_BUGET RECTIFICARE OUG 89 VIRARI FINALE" xfId="62"/>
    <cellStyle name="Normal_BUGET RECTIFICARE OUG 89 VIRARI FINALE_12.Cont executie CHELTUIELI DECEMBRIE 2014" xfId="63"/>
    <cellStyle name="Normal_LG 216 CALCULE BVC 2001" xfId="64"/>
    <cellStyle name="Note" xfId="65"/>
    <cellStyle name="Output" xfId="66"/>
    <cellStyle name="Percent" xfId="67"/>
    <cellStyle name="Percent 2" xfId="68"/>
    <cellStyle name="Style 1"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0.90.1\Comunicare\Buget_Creante\FLOOOOOOOO\CONT%20DE%20EXECUTIE\2017\10.octombrie\10.%20%20Cont%20executie%20VENITURI%20%20octombrie%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get an 2017"/>
      <sheetName val="TRIMESTRE"/>
      <sheetName val="LUNA ANTERIOARA"/>
      <sheetName val="IUNIE_mii_lei vio"/>
      <sheetName val="Verificare bilant"/>
      <sheetName val="cumulat"/>
      <sheetName val="luna curenta"/>
      <sheetName val="cumulat si luna curenta"/>
      <sheetName val="Cont exc Finante sursa 2"/>
      <sheetName val="Cont exc Finante"/>
      <sheetName val="SUME ANAF"/>
      <sheetName val="Alba1"/>
      <sheetName val="Arad1"/>
      <sheetName val="Arges1"/>
      <sheetName val="Bacau1"/>
      <sheetName val="Bihor1"/>
      <sheetName val="Bistrita1"/>
      <sheetName val="Botosani1"/>
      <sheetName val="Brasov1"/>
      <sheetName val="Braila1"/>
      <sheetName val="Buzau1"/>
      <sheetName val="Caras1"/>
      <sheetName val="Calarasi1"/>
      <sheetName val="Cluj1"/>
      <sheetName val="Constanta1"/>
      <sheetName val="Covasna1"/>
      <sheetName val="Dambovita1"/>
      <sheetName val="Dolj1"/>
      <sheetName val="Galati1"/>
      <sheetName val="Giurgiu1"/>
      <sheetName val="Gorj1"/>
      <sheetName val="Harghita1"/>
      <sheetName val="Hunedoara1"/>
      <sheetName val="Ialomita1"/>
      <sheetName val="Iasi1"/>
      <sheetName val="Maramures1"/>
      <sheetName val="Mehedinti1"/>
      <sheetName val="Mures1"/>
      <sheetName val="Neamt1"/>
      <sheetName val="Olt1"/>
      <sheetName val="Prahova1"/>
      <sheetName val="Satu_Mare1"/>
      <sheetName val="Salaj1"/>
      <sheetName val="Sibiu1"/>
      <sheetName val="Suceava1"/>
      <sheetName val="Teleorman1"/>
      <sheetName val="Timis1"/>
      <sheetName val="Tulcea1"/>
      <sheetName val="Vaslui1"/>
      <sheetName val="Valcea1"/>
      <sheetName val="Vrancea1"/>
      <sheetName val="Bucuresti1"/>
      <sheetName val="Ilfov1"/>
      <sheetName val="OPSNAJ1"/>
      <sheetName val="CNAS1"/>
      <sheetName val="RETINERE"/>
      <sheetName val="CAST1"/>
    </sheetNames>
    <sheetDataSet>
      <sheetData sheetId="0">
        <row r="10">
          <cell r="I10">
            <v>0</v>
          </cell>
        </row>
        <row r="11">
          <cell r="I11">
            <v>0</v>
          </cell>
        </row>
        <row r="12">
          <cell r="I12">
            <v>0</v>
          </cell>
        </row>
        <row r="13">
          <cell r="I13">
            <v>0</v>
          </cell>
        </row>
      </sheetData>
      <sheetData sheetId="1">
        <row r="10">
          <cell r="I10">
            <v>0</v>
          </cell>
        </row>
        <row r="11">
          <cell r="I11">
            <v>0</v>
          </cell>
        </row>
        <row r="12">
          <cell r="I12">
            <v>0</v>
          </cell>
        </row>
        <row r="13">
          <cell r="I1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W146"/>
  <sheetViews>
    <sheetView tabSelected="1" view="pageBreakPreview" zoomScale="60" zoomScalePageLayoutView="0" workbookViewId="0" topLeftCell="A1">
      <pane xSplit="4" ySplit="6" topLeftCell="E7" activePane="bottomRight" state="frozen"/>
      <selection pane="topLeft" activeCell="F7" sqref="F7:G81"/>
      <selection pane="topRight" activeCell="F7" sqref="F7:G81"/>
      <selection pane="bottomLeft" activeCell="F7" sqref="F7:G81"/>
      <selection pane="bottomRight" activeCell="O11" sqref="O11"/>
    </sheetView>
  </sheetViews>
  <sheetFormatPr defaultColWidth="9.140625" defaultRowHeight="12.75"/>
  <cols>
    <col min="1" max="1" width="10.421875" style="76" customWidth="1"/>
    <col min="2" max="2" width="57.57421875" style="79" customWidth="1"/>
    <col min="3" max="3" width="5.57421875" style="94" customWidth="1"/>
    <col min="4" max="4" width="14.00390625" style="137" customWidth="1"/>
    <col min="5" max="5" width="24.28125" style="137" hidden="1" customWidth="1"/>
    <col min="6" max="7" width="18.00390625" style="79" customWidth="1"/>
    <col min="8" max="8" width="12.57421875" style="81" customWidth="1"/>
    <col min="9" max="10" width="13.421875" style="81" bestFit="1" customWidth="1"/>
    <col min="11" max="11" width="14.421875" style="81" bestFit="1" customWidth="1"/>
    <col min="12" max="12" width="9.28125" style="81" customWidth="1"/>
    <col min="13" max="13" width="11.7109375" style="81" bestFit="1" customWidth="1"/>
    <col min="14" max="14" width="9.140625" style="81" customWidth="1"/>
    <col min="15" max="15" width="10.57421875" style="81" customWidth="1"/>
    <col min="16" max="16" width="10.8515625" style="81" customWidth="1"/>
    <col min="17" max="17" width="11.00390625" style="81" customWidth="1"/>
    <col min="18" max="18" width="10.28125" style="81" customWidth="1"/>
    <col min="19" max="19" width="9.140625" style="81" customWidth="1"/>
    <col min="20" max="20" width="10.00390625" style="81" customWidth="1"/>
    <col min="21" max="21" width="10.7109375" style="81" customWidth="1"/>
    <col min="22" max="22" width="10.00390625" style="81" customWidth="1"/>
    <col min="23" max="23" width="10.28125" style="81" customWidth="1"/>
    <col min="24" max="24" width="10.00390625" style="81" customWidth="1"/>
    <col min="25" max="25" width="10.8515625" style="81" customWidth="1"/>
    <col min="26" max="26" width="9.140625" style="81" customWidth="1"/>
    <col min="27" max="27" width="9.7109375" style="81" customWidth="1"/>
    <col min="28" max="28" width="10.140625" style="81" customWidth="1"/>
    <col min="29" max="29" width="10.8515625" style="81" customWidth="1"/>
    <col min="30" max="30" width="9.7109375" style="81" customWidth="1"/>
    <col min="31" max="32" width="10.57421875" style="81" customWidth="1"/>
    <col min="33" max="33" width="10.8515625" style="81" customWidth="1"/>
    <col min="34" max="34" width="9.8515625" style="81" customWidth="1"/>
    <col min="35" max="35" width="9.00390625" style="81" customWidth="1"/>
    <col min="36" max="36" width="10.140625" style="81" customWidth="1"/>
    <col min="37" max="37" width="10.57421875" style="81" customWidth="1"/>
    <col min="38" max="38" width="10.7109375" style="81" customWidth="1"/>
    <col min="39" max="39" width="9.28125" style="81" customWidth="1"/>
    <col min="40" max="40" width="10.28125" style="81" customWidth="1"/>
    <col min="41" max="41" width="9.8515625" style="81" customWidth="1"/>
    <col min="42" max="42" width="10.7109375" style="81" customWidth="1"/>
    <col min="43" max="43" width="10.00390625" style="81" customWidth="1"/>
    <col min="44" max="44" width="10.28125" style="81" customWidth="1"/>
    <col min="45" max="45" width="9.57421875" style="81" customWidth="1"/>
    <col min="46" max="46" width="10.7109375" style="81" customWidth="1"/>
    <col min="47" max="47" width="10.140625" style="81" bestFit="1" customWidth="1"/>
    <col min="48" max="48" width="10.57421875" style="81" customWidth="1"/>
    <col min="49" max="49" width="10.00390625" style="81" customWidth="1"/>
    <col min="50" max="50" width="10.8515625" style="81" customWidth="1"/>
    <col min="51" max="51" width="10.140625" style="81" customWidth="1"/>
    <col min="52" max="52" width="9.7109375" style="81" customWidth="1"/>
    <col min="53" max="53" width="10.8515625" style="81" customWidth="1"/>
    <col min="54" max="54" width="11.140625" style="81" customWidth="1"/>
    <col min="55" max="55" width="9.140625" style="81" customWidth="1"/>
    <col min="56" max="56" width="10.57421875" style="81" customWidth="1"/>
    <col min="57" max="57" width="9.8515625" style="81" customWidth="1"/>
    <col min="58" max="58" width="10.8515625" style="81" customWidth="1"/>
    <col min="59" max="59" width="10.28125" style="81" customWidth="1"/>
    <col min="60" max="60" width="8.57421875" style="81" customWidth="1"/>
    <col min="61" max="61" width="10.421875" style="81" customWidth="1"/>
    <col min="62" max="63" width="9.8515625" style="81" customWidth="1"/>
    <col min="64" max="64" width="9.28125" style="81" customWidth="1"/>
    <col min="65" max="65" width="9.00390625" style="81" customWidth="1"/>
    <col min="66" max="66" width="10.421875" style="81" customWidth="1"/>
    <col min="67" max="67" width="11.28125" style="81" customWidth="1"/>
    <col min="68" max="68" width="9.8515625" style="81" customWidth="1"/>
    <col min="69" max="69" width="10.421875" style="81" customWidth="1"/>
    <col min="70" max="70" width="9.7109375" style="81" customWidth="1"/>
    <col min="71" max="71" width="11.140625" style="81" customWidth="1"/>
    <col min="72" max="72" width="10.421875" style="81" customWidth="1"/>
    <col min="73" max="73" width="10.00390625" style="81" customWidth="1"/>
    <col min="74" max="74" width="10.140625" style="81" customWidth="1"/>
    <col min="75" max="75" width="10.7109375" style="81" customWidth="1"/>
    <col min="76" max="76" width="11.140625" style="81" customWidth="1"/>
    <col min="77" max="77" width="9.57421875" style="81" customWidth="1"/>
    <col min="78" max="78" width="11.28125" style="81" customWidth="1"/>
    <col min="79" max="79" width="11.00390625" style="81" customWidth="1"/>
    <col min="80" max="80" width="9.8515625" style="81" customWidth="1"/>
    <col min="81" max="81" width="10.7109375" style="81" customWidth="1"/>
    <col min="82" max="82" width="10.28125" style="81" customWidth="1"/>
    <col min="83" max="83" width="10.57421875" style="81" customWidth="1"/>
    <col min="84" max="84" width="9.57421875" style="81" customWidth="1"/>
    <col min="85" max="85" width="8.421875" style="81" customWidth="1"/>
    <col min="86" max="86" width="10.7109375" style="81" customWidth="1"/>
    <col min="87" max="87" width="10.140625" style="81" customWidth="1"/>
    <col min="88" max="88" width="10.7109375" style="81" customWidth="1"/>
    <col min="89" max="89" width="9.8515625" style="81" customWidth="1"/>
    <col min="90" max="90" width="9.7109375" style="81" customWidth="1"/>
    <col min="91" max="91" width="10.00390625" style="81" customWidth="1"/>
    <col min="92" max="92" width="11.421875" style="81" customWidth="1"/>
    <col min="93" max="93" width="10.00390625" style="81" customWidth="1"/>
    <col min="94" max="94" width="9.7109375" style="81" customWidth="1"/>
    <col min="95" max="95" width="10.00390625" style="81" customWidth="1"/>
    <col min="96" max="96" width="10.7109375" style="81" customWidth="1"/>
    <col min="97" max="97" width="9.28125" style="81" customWidth="1"/>
    <col min="98" max="98" width="10.7109375" style="81" customWidth="1"/>
    <col min="99" max="99" width="10.140625" style="81" customWidth="1"/>
    <col min="100" max="100" width="10.8515625" style="81" customWidth="1"/>
    <col min="101" max="101" width="11.140625" style="81" customWidth="1"/>
    <col min="102" max="104" width="10.28125" style="81" customWidth="1"/>
    <col min="105" max="105" width="9.57421875" style="81" customWidth="1"/>
    <col min="106" max="106" width="10.28125" style="81" customWidth="1"/>
    <col min="107" max="107" width="9.57421875" style="81" customWidth="1"/>
    <col min="108" max="108" width="10.140625" style="81" customWidth="1"/>
    <col min="109" max="109" width="8.8515625" style="81" customWidth="1"/>
    <col min="110" max="110" width="9.421875" style="81" customWidth="1"/>
    <col min="111" max="111" width="10.28125" style="81" customWidth="1"/>
    <col min="112" max="112" width="9.8515625" style="81" customWidth="1"/>
    <col min="113" max="113" width="9.57421875" style="81" customWidth="1"/>
    <col min="114" max="114" width="9.00390625" style="81" customWidth="1"/>
    <col min="115" max="115" width="9.7109375" style="81" customWidth="1"/>
    <col min="116" max="117" width="10.421875" style="81" customWidth="1"/>
    <col min="118" max="118" width="10.140625" style="81" customWidth="1"/>
    <col min="119" max="119" width="10.28125" style="81" customWidth="1"/>
    <col min="120" max="120" width="11.57421875" style="81" customWidth="1"/>
    <col min="121" max="122" width="11.140625" style="81" customWidth="1"/>
    <col min="123" max="123" width="9.8515625" style="81" customWidth="1"/>
    <col min="124" max="124" width="8.57421875" style="81" customWidth="1"/>
    <col min="125" max="125" width="10.28125" style="81" customWidth="1"/>
    <col min="126" max="126" width="10.00390625" style="81" customWidth="1"/>
    <col min="127" max="127" width="9.8515625" style="81" customWidth="1"/>
    <col min="128" max="128" width="10.140625" style="81" customWidth="1"/>
    <col min="129" max="129" width="11.7109375" style="81" customWidth="1"/>
    <col min="130" max="130" width="8.140625" style="81" customWidth="1"/>
    <col min="131" max="131" width="8.57421875" style="81" customWidth="1"/>
    <col min="132" max="132" width="10.140625" style="81" customWidth="1"/>
    <col min="133" max="133" width="11.7109375" style="81" customWidth="1"/>
    <col min="134" max="134" width="9.57421875" style="81" customWidth="1"/>
    <col min="135" max="135" width="9.421875" style="81" customWidth="1"/>
    <col min="136" max="136" width="12.28125" style="81" customWidth="1"/>
    <col min="137" max="137" width="11.421875" style="81" customWidth="1"/>
    <col min="138" max="138" width="11.57421875" style="81" customWidth="1"/>
    <col min="139" max="139" width="11.421875" style="81" customWidth="1"/>
    <col min="140" max="140" width="14.28125" style="81" customWidth="1"/>
    <col min="141" max="141" width="10.57421875" style="81" customWidth="1"/>
    <col min="142" max="142" width="11.7109375" style="81" bestFit="1" customWidth="1"/>
    <col min="143" max="143" width="11.00390625" style="81" customWidth="1"/>
    <col min="144" max="144" width="12.00390625" style="81" customWidth="1"/>
    <col min="145" max="145" width="10.8515625" style="81" customWidth="1"/>
    <col min="146" max="146" width="11.57421875" style="81" customWidth="1"/>
    <col min="147" max="147" width="9.8515625" style="81" customWidth="1"/>
    <col min="148" max="148" width="10.57421875" style="81" customWidth="1"/>
    <col min="149" max="150" width="9.140625" style="81" customWidth="1"/>
    <col min="151" max="151" width="10.57421875" style="81" customWidth="1"/>
    <col min="152" max="152" width="9.8515625" style="81" customWidth="1"/>
    <col min="153" max="153" width="10.140625" style="81" customWidth="1"/>
    <col min="154" max="155" width="9.140625" style="81" customWidth="1"/>
    <col min="156" max="156" width="10.57421875" style="81" customWidth="1"/>
    <col min="157" max="157" width="10.00390625" style="81" customWidth="1"/>
    <col min="158" max="158" width="9.8515625" style="81" customWidth="1"/>
    <col min="159" max="160" width="9.140625" style="81" customWidth="1"/>
    <col min="161" max="161" width="10.421875" style="81" customWidth="1"/>
    <col min="162" max="162" width="9.7109375" style="81" customWidth="1"/>
    <col min="163" max="163" width="10.00390625" style="81" customWidth="1"/>
    <col min="164" max="165" width="9.140625" style="81" customWidth="1"/>
    <col min="166" max="166" width="10.140625" style="81" customWidth="1"/>
    <col min="167" max="167" width="12.7109375" style="81" bestFit="1" customWidth="1"/>
    <col min="168" max="179" width="9.140625" style="81" customWidth="1"/>
    <col min="180" max="16384" width="9.140625" style="79" customWidth="1"/>
  </cols>
  <sheetData>
    <row r="1" spans="2:140" ht="18.75">
      <c r="B1" s="77" t="s">
        <v>374</v>
      </c>
      <c r="C1" s="77"/>
      <c r="D1" s="78"/>
      <c r="E1" s="78"/>
      <c r="H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row>
    <row r="2" spans="2:140" ht="17.25" customHeight="1">
      <c r="B2" s="82"/>
      <c r="C2" s="82"/>
      <c r="D2" s="78"/>
      <c r="E2" s="78"/>
      <c r="H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row>
    <row r="3" spans="1:166" ht="12.75">
      <c r="A3" s="83"/>
      <c r="B3" s="84"/>
      <c r="C3" s="84"/>
      <c r="D3" s="80"/>
      <c r="E3" s="80"/>
      <c r="F3" s="80"/>
      <c r="G3" s="80"/>
      <c r="FJ3" s="85"/>
    </row>
    <row r="4" spans="2:166" ht="12.75" customHeight="1">
      <c r="B4" s="81"/>
      <c r="C4" s="86"/>
      <c r="D4" s="87"/>
      <c r="E4" s="87"/>
      <c r="F4" s="80"/>
      <c r="G4" s="88" t="s">
        <v>375</v>
      </c>
      <c r="H4" s="89"/>
      <c r="I4" s="161"/>
      <c r="J4" s="162"/>
      <c r="K4" s="162"/>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6"/>
      <c r="EM4" s="166"/>
      <c r="EN4" s="166"/>
      <c r="EO4" s="166"/>
      <c r="EP4" s="166"/>
      <c r="EQ4" s="163"/>
      <c r="ER4" s="163"/>
      <c r="ES4" s="163"/>
      <c r="ET4" s="163"/>
      <c r="EU4" s="163"/>
      <c r="EV4" s="163"/>
      <c r="EW4" s="163"/>
      <c r="EX4" s="163"/>
      <c r="EY4" s="163"/>
      <c r="EZ4" s="163"/>
      <c r="FA4" s="163"/>
      <c r="FB4" s="163"/>
      <c r="FC4" s="163"/>
      <c r="FD4" s="163"/>
      <c r="FE4" s="163"/>
      <c r="FF4" s="163"/>
      <c r="FG4" s="163"/>
      <c r="FH4" s="163"/>
      <c r="FI4" s="163"/>
      <c r="FJ4" s="163"/>
    </row>
    <row r="5" spans="1:179" s="94" customFormat="1" ht="76.5">
      <c r="A5" s="90" t="s">
        <v>0</v>
      </c>
      <c r="B5" s="90" t="s">
        <v>1</v>
      </c>
      <c r="C5" s="90" t="s">
        <v>220</v>
      </c>
      <c r="D5" s="90" t="s">
        <v>221</v>
      </c>
      <c r="E5" s="91" t="s">
        <v>222</v>
      </c>
      <c r="F5" s="92" t="s">
        <v>223</v>
      </c>
      <c r="G5" s="92" t="s">
        <v>224</v>
      </c>
      <c r="H5" s="93"/>
      <c r="I5" s="164"/>
      <c r="J5" s="164"/>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93"/>
      <c r="FE5" s="93"/>
      <c r="FF5" s="93"/>
      <c r="FG5" s="93"/>
      <c r="FH5" s="93"/>
      <c r="FI5" s="93"/>
      <c r="FJ5" s="93"/>
      <c r="FK5" s="86"/>
      <c r="FL5" s="86"/>
      <c r="FM5" s="86"/>
      <c r="FN5" s="86"/>
      <c r="FO5" s="86"/>
      <c r="FP5" s="86"/>
      <c r="FQ5" s="86"/>
      <c r="FR5" s="86"/>
      <c r="FS5" s="86"/>
      <c r="FT5" s="86"/>
      <c r="FU5" s="86"/>
      <c r="FV5" s="86"/>
      <c r="FW5" s="86"/>
    </row>
    <row r="6" spans="1:179" s="99" customFormat="1" ht="12.75">
      <c r="A6" s="95"/>
      <c r="B6" s="96"/>
      <c r="C6" s="96"/>
      <c r="D6" s="95">
        <v>1</v>
      </c>
      <c r="E6" s="95"/>
      <c r="F6" s="95">
        <v>2</v>
      </c>
      <c r="G6" s="95" t="s">
        <v>225</v>
      </c>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8"/>
      <c r="FL6" s="98"/>
      <c r="FM6" s="98"/>
      <c r="FN6" s="98"/>
      <c r="FO6" s="98"/>
      <c r="FP6" s="98"/>
      <c r="FQ6" s="98"/>
      <c r="FR6" s="98"/>
      <c r="FS6" s="98"/>
      <c r="FT6" s="98"/>
      <c r="FU6" s="98"/>
      <c r="FV6" s="98"/>
      <c r="FW6" s="98"/>
    </row>
    <row r="7" spans="1:168" ht="12.75">
      <c r="A7" s="100" t="s">
        <v>226</v>
      </c>
      <c r="B7" s="101" t="s">
        <v>227</v>
      </c>
      <c r="C7" s="102">
        <f>+C8+C60</f>
        <v>0</v>
      </c>
      <c r="D7" s="102">
        <f>+D8+D60</f>
        <v>104555830</v>
      </c>
      <c r="E7" s="102">
        <f>+E8+E60</f>
        <v>0</v>
      </c>
      <c r="F7" s="102">
        <f>+F8+F60</f>
        <v>96471984.3</v>
      </c>
      <c r="G7" s="102">
        <f>+G8+G60</f>
        <v>8525463.559999999</v>
      </c>
      <c r="H7" s="103"/>
      <c r="I7" s="104"/>
      <c r="J7" s="104"/>
      <c r="K7" s="80"/>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03"/>
      <c r="FE7" s="103"/>
      <c r="FF7" s="103"/>
      <c r="FG7" s="103"/>
      <c r="FH7" s="103"/>
      <c r="FI7" s="103"/>
      <c r="FJ7" s="103"/>
      <c r="FK7" s="80"/>
      <c r="FL7" s="80"/>
    </row>
    <row r="8" spans="1:168" ht="12.75">
      <c r="A8" s="100" t="s">
        <v>228</v>
      </c>
      <c r="B8" s="101" t="s">
        <v>229</v>
      </c>
      <c r="C8" s="102">
        <f>+C14+C47+C9</f>
        <v>0</v>
      </c>
      <c r="D8" s="102">
        <f>+D14+D47+D9</f>
        <v>97804230</v>
      </c>
      <c r="E8" s="102">
        <f>+E14+E47+E9</f>
        <v>0</v>
      </c>
      <c r="F8" s="102">
        <f>+F14+F47+F9</f>
        <v>93168828.3</v>
      </c>
      <c r="G8" s="102">
        <f>+G14+G47+G9</f>
        <v>8221872.56</v>
      </c>
      <c r="H8" s="103"/>
      <c r="I8" s="104"/>
      <c r="J8" s="104"/>
      <c r="K8" s="80"/>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c r="FG8" s="103"/>
      <c r="FH8" s="103"/>
      <c r="FI8" s="103"/>
      <c r="FJ8" s="103"/>
      <c r="FK8" s="80"/>
      <c r="FL8" s="80"/>
    </row>
    <row r="9" spans="1:168" ht="12.75">
      <c r="A9" s="100" t="s">
        <v>230</v>
      </c>
      <c r="B9" s="101" t="s">
        <v>231</v>
      </c>
      <c r="C9" s="102">
        <f>+C10+C11+C12+C13</f>
        <v>0</v>
      </c>
      <c r="D9" s="102">
        <f>+D10+D11+D12+D13</f>
        <v>0</v>
      </c>
      <c r="E9" s="102">
        <f>+E10+E11+E12+E13</f>
        <v>0</v>
      </c>
      <c r="F9" s="102">
        <f>+F10+F11+F12+F13</f>
        <v>0</v>
      </c>
      <c r="G9" s="102">
        <f>+G10+G11+G12+G13</f>
        <v>0</v>
      </c>
      <c r="H9" s="103"/>
      <c r="I9" s="104"/>
      <c r="J9" s="104"/>
      <c r="K9" s="80"/>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03"/>
      <c r="FE9" s="103"/>
      <c r="FF9" s="103"/>
      <c r="FG9" s="103"/>
      <c r="FH9" s="103"/>
      <c r="FI9" s="103"/>
      <c r="FJ9" s="103"/>
      <c r="FK9" s="80"/>
      <c r="FL9" s="80"/>
    </row>
    <row r="10" spans="1:168" ht="38.25">
      <c r="A10" s="100" t="s">
        <v>232</v>
      </c>
      <c r="B10" s="106" t="s">
        <v>233</v>
      </c>
      <c r="C10" s="102"/>
      <c r="D10" s="102">
        <f>'[1]buget an 2017'!I10*1000</f>
        <v>0</v>
      </c>
      <c r="E10" s="102">
        <f>'[1]TRIMESTRE'!I10*1000</f>
        <v>0</v>
      </c>
      <c r="F10" s="102"/>
      <c r="G10" s="102"/>
      <c r="H10" s="103"/>
      <c r="I10" s="104"/>
      <c r="J10" s="104"/>
      <c r="K10" s="80"/>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03"/>
      <c r="FE10" s="103"/>
      <c r="FF10" s="103"/>
      <c r="FG10" s="103"/>
      <c r="FH10" s="103"/>
      <c r="FI10" s="103"/>
      <c r="FJ10" s="103"/>
      <c r="FK10" s="80"/>
      <c r="FL10" s="80"/>
    </row>
    <row r="11" spans="1:168" ht="38.25">
      <c r="A11" s="100" t="s">
        <v>234</v>
      </c>
      <c r="B11" s="106" t="s">
        <v>235</v>
      </c>
      <c r="C11" s="102"/>
      <c r="D11" s="102">
        <f>'[1]buget an 2017'!I11*1000</f>
        <v>0</v>
      </c>
      <c r="E11" s="102">
        <f>'[1]TRIMESTRE'!I11*1000</f>
        <v>0</v>
      </c>
      <c r="F11" s="102"/>
      <c r="G11" s="102"/>
      <c r="H11" s="103"/>
      <c r="I11" s="104"/>
      <c r="J11" s="104"/>
      <c r="K11" s="80"/>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03"/>
      <c r="FE11" s="103"/>
      <c r="FF11" s="103"/>
      <c r="FG11" s="103"/>
      <c r="FH11" s="103"/>
      <c r="FI11" s="103"/>
      <c r="FJ11" s="103"/>
      <c r="FK11" s="80"/>
      <c r="FL11" s="80"/>
    </row>
    <row r="12" spans="1:168" ht="25.5">
      <c r="A12" s="100" t="s">
        <v>236</v>
      </c>
      <c r="B12" s="106" t="s">
        <v>237</v>
      </c>
      <c r="C12" s="102"/>
      <c r="D12" s="102">
        <f>'[1]buget an 2017'!I12*1000</f>
        <v>0</v>
      </c>
      <c r="E12" s="102">
        <f>'[1]TRIMESTRE'!I12*1000</f>
        <v>0</v>
      </c>
      <c r="F12" s="102"/>
      <c r="G12" s="102"/>
      <c r="H12" s="103"/>
      <c r="I12" s="104"/>
      <c r="J12" s="104"/>
      <c r="K12" s="80"/>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80"/>
      <c r="FL12" s="80"/>
    </row>
    <row r="13" spans="1:168" ht="25.5">
      <c r="A13" s="100"/>
      <c r="B13" s="106" t="s">
        <v>238</v>
      </c>
      <c r="C13" s="102"/>
      <c r="D13" s="102">
        <f>'[1]buget an 2017'!I13*1000</f>
        <v>0</v>
      </c>
      <c r="E13" s="102">
        <f>'[1]TRIMESTRE'!I13*1000</f>
        <v>0</v>
      </c>
      <c r="F13" s="102"/>
      <c r="G13" s="102"/>
      <c r="H13" s="103"/>
      <c r="I13" s="104"/>
      <c r="J13" s="104"/>
      <c r="K13" s="80"/>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80"/>
      <c r="FL13" s="80"/>
    </row>
    <row r="14" spans="1:168" ht="12.75">
      <c r="A14" s="100" t="s">
        <v>239</v>
      </c>
      <c r="B14" s="101" t="s">
        <v>240</v>
      </c>
      <c r="C14" s="102">
        <f>+C15+C26</f>
        <v>0</v>
      </c>
      <c r="D14" s="102">
        <f>+D15+D26</f>
        <v>97537230</v>
      </c>
      <c r="E14" s="102">
        <f>+E15+E26</f>
        <v>0</v>
      </c>
      <c r="F14" s="102">
        <f>+F15+F26</f>
        <v>92900933</v>
      </c>
      <c r="G14" s="102">
        <f>+G15+G26</f>
        <v>8183173</v>
      </c>
      <c r="H14" s="103"/>
      <c r="I14" s="104"/>
      <c r="J14" s="104"/>
      <c r="K14" s="80"/>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80"/>
      <c r="FL14" s="80"/>
    </row>
    <row r="15" spans="1:168" ht="12.75">
      <c r="A15" s="100" t="s">
        <v>241</v>
      </c>
      <c r="B15" s="101" t="s">
        <v>242</v>
      </c>
      <c r="C15" s="102">
        <f>+C16+C23</f>
        <v>0</v>
      </c>
      <c r="D15" s="102">
        <f>+D16+D23</f>
        <v>47259230</v>
      </c>
      <c r="E15" s="102">
        <f>+E16+E23</f>
        <v>0</v>
      </c>
      <c r="F15" s="102">
        <f>+F16+F23</f>
        <v>44988075</v>
      </c>
      <c r="G15" s="102">
        <f>+G16+G23</f>
        <v>3896895</v>
      </c>
      <c r="H15" s="103"/>
      <c r="I15" s="104"/>
      <c r="J15" s="104"/>
      <c r="K15" s="80"/>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80"/>
      <c r="FL15" s="80"/>
    </row>
    <row r="16" spans="1:168" ht="25.5">
      <c r="A16" s="100" t="s">
        <v>243</v>
      </c>
      <c r="B16" s="101" t="s">
        <v>244</v>
      </c>
      <c r="C16" s="102">
        <f>C17+C18+C20+C21+C22+C19</f>
        <v>0</v>
      </c>
      <c r="D16" s="102">
        <f>D17+D18+D20+D21+D22+D19</f>
        <v>44934320</v>
      </c>
      <c r="E16" s="102">
        <f>E17+E18+E20+E21+E22+E19</f>
        <v>0</v>
      </c>
      <c r="F16" s="102">
        <f>F17+F18+F20+F21+F22+F19</f>
        <v>44482222</v>
      </c>
      <c r="G16" s="102">
        <f>G17+G18+G20+G21+G22+G19</f>
        <v>3644265</v>
      </c>
      <c r="H16" s="103"/>
      <c r="I16" s="104"/>
      <c r="J16" s="104"/>
      <c r="K16" s="80"/>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80"/>
      <c r="FL16" s="80"/>
    </row>
    <row r="17" spans="1:168" ht="25.5">
      <c r="A17" s="105" t="s">
        <v>245</v>
      </c>
      <c r="B17" s="106" t="s">
        <v>246</v>
      </c>
      <c r="C17" s="107"/>
      <c r="D17" s="102">
        <v>44934320</v>
      </c>
      <c r="E17" s="102"/>
      <c r="F17" s="107">
        <v>38181208</v>
      </c>
      <c r="G17" s="107">
        <f>F17-H17</f>
        <v>3489321</v>
      </c>
      <c r="H17" s="142">
        <v>34691887</v>
      </c>
      <c r="I17" s="104"/>
      <c r="J17" s="104"/>
      <c r="K17" s="80"/>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80"/>
      <c r="FL17" s="80"/>
    </row>
    <row r="18" spans="1:168" ht="25.5">
      <c r="A18" s="105" t="s">
        <v>247</v>
      </c>
      <c r="B18" s="106" t="s">
        <v>248</v>
      </c>
      <c r="C18" s="107"/>
      <c r="D18" s="102"/>
      <c r="E18" s="102"/>
      <c r="F18" s="107">
        <v>550440</v>
      </c>
      <c r="G18" s="107">
        <f>F18-H18</f>
        <v>41367</v>
      </c>
      <c r="H18" s="142">
        <v>509073</v>
      </c>
      <c r="I18" s="104"/>
      <c r="J18" s="104"/>
      <c r="K18" s="80"/>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03"/>
      <c r="FE18" s="103"/>
      <c r="FF18" s="103"/>
      <c r="FG18" s="103"/>
      <c r="FH18" s="103"/>
      <c r="FI18" s="103"/>
      <c r="FJ18" s="103"/>
      <c r="FK18" s="80"/>
      <c r="FL18" s="80"/>
    </row>
    <row r="19" spans="1:168" ht="12.75">
      <c r="A19" s="105" t="s">
        <v>249</v>
      </c>
      <c r="B19" s="106" t="s">
        <v>250</v>
      </c>
      <c r="C19" s="107"/>
      <c r="D19" s="102"/>
      <c r="E19" s="102"/>
      <c r="F19" s="107"/>
      <c r="G19" s="107"/>
      <c r="H19" s="142"/>
      <c r="I19" s="104"/>
      <c r="J19" s="104"/>
      <c r="K19" s="80"/>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80"/>
      <c r="FL19" s="80"/>
    </row>
    <row r="20" spans="1:168" ht="25.5">
      <c r="A20" s="105" t="s">
        <v>251</v>
      </c>
      <c r="B20" s="106" t="s">
        <v>252</v>
      </c>
      <c r="C20" s="107"/>
      <c r="D20" s="102"/>
      <c r="E20" s="102"/>
      <c r="F20" s="107">
        <v>5750574</v>
      </c>
      <c r="G20" s="107">
        <f>F20-H20</f>
        <v>113577</v>
      </c>
      <c r="H20" s="142">
        <v>5636997</v>
      </c>
      <c r="I20" s="104"/>
      <c r="J20" s="104"/>
      <c r="K20" s="80"/>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c r="EB20" s="103"/>
      <c r="EC20" s="103"/>
      <c r="ED20" s="103"/>
      <c r="EE20" s="103"/>
      <c r="EF20" s="103"/>
      <c r="EG20" s="103"/>
      <c r="EH20" s="103"/>
      <c r="EI20" s="103"/>
      <c r="EJ20" s="103"/>
      <c r="EK20" s="103"/>
      <c r="EL20" s="103"/>
      <c r="EM20" s="103"/>
      <c r="EN20" s="103"/>
      <c r="EO20" s="103"/>
      <c r="EP20" s="103"/>
      <c r="EQ20" s="103"/>
      <c r="ER20" s="103"/>
      <c r="ES20" s="103"/>
      <c r="ET20" s="103"/>
      <c r="EU20" s="103"/>
      <c r="EV20" s="103"/>
      <c r="EW20" s="103"/>
      <c r="EX20" s="103"/>
      <c r="EY20" s="103"/>
      <c r="EZ20" s="103"/>
      <c r="FA20" s="103"/>
      <c r="FB20" s="103"/>
      <c r="FC20" s="103"/>
      <c r="FD20" s="103"/>
      <c r="FE20" s="103"/>
      <c r="FF20" s="103"/>
      <c r="FG20" s="103"/>
      <c r="FH20" s="103"/>
      <c r="FI20" s="103"/>
      <c r="FJ20" s="103"/>
      <c r="FK20" s="80"/>
      <c r="FL20" s="80"/>
    </row>
    <row r="21" spans="1:168" ht="25.5">
      <c r="A21" s="105" t="s">
        <v>253</v>
      </c>
      <c r="B21" s="106" t="s">
        <v>254</v>
      </c>
      <c r="C21" s="107"/>
      <c r="D21" s="102"/>
      <c r="E21" s="102"/>
      <c r="F21" s="107"/>
      <c r="G21" s="107"/>
      <c r="H21" s="103"/>
      <c r="I21" s="104"/>
      <c r="J21" s="104"/>
      <c r="K21" s="80"/>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c r="DL21" s="103"/>
      <c r="DM21" s="103"/>
      <c r="DN21" s="103"/>
      <c r="DO21" s="103"/>
      <c r="DP21" s="103"/>
      <c r="DQ21" s="103"/>
      <c r="DR21" s="103"/>
      <c r="DS21" s="103"/>
      <c r="DT21" s="103"/>
      <c r="DU21" s="103"/>
      <c r="DV21" s="103"/>
      <c r="DW21" s="103"/>
      <c r="DX21" s="103"/>
      <c r="DY21" s="103"/>
      <c r="DZ21" s="103"/>
      <c r="EA21" s="103"/>
      <c r="EB21" s="103"/>
      <c r="EC21" s="103"/>
      <c r="ED21" s="103"/>
      <c r="EE21" s="103"/>
      <c r="EF21" s="103"/>
      <c r="EG21" s="103"/>
      <c r="EH21" s="103"/>
      <c r="EI21" s="103"/>
      <c r="EJ21" s="103"/>
      <c r="EK21" s="103"/>
      <c r="EL21" s="103"/>
      <c r="EM21" s="103"/>
      <c r="EN21" s="103"/>
      <c r="EO21" s="103"/>
      <c r="EP21" s="103"/>
      <c r="EQ21" s="103"/>
      <c r="ER21" s="103"/>
      <c r="ES21" s="103"/>
      <c r="ET21" s="103"/>
      <c r="EU21" s="103"/>
      <c r="EV21" s="103"/>
      <c r="EW21" s="103"/>
      <c r="EX21" s="103"/>
      <c r="EY21" s="103"/>
      <c r="EZ21" s="103"/>
      <c r="FA21" s="103"/>
      <c r="FB21" s="103"/>
      <c r="FC21" s="103"/>
      <c r="FD21" s="103"/>
      <c r="FE21" s="103"/>
      <c r="FF21" s="103"/>
      <c r="FG21" s="103"/>
      <c r="FH21" s="103"/>
      <c r="FI21" s="103"/>
      <c r="FJ21" s="103"/>
      <c r="FK21" s="80"/>
      <c r="FL21" s="80"/>
    </row>
    <row r="22" spans="1:168" ht="43.5" customHeight="1">
      <c r="A22" s="105" t="s">
        <v>255</v>
      </c>
      <c r="B22" s="108" t="s">
        <v>256</v>
      </c>
      <c r="C22" s="107"/>
      <c r="D22" s="102"/>
      <c r="E22" s="102"/>
      <c r="F22" s="107"/>
      <c r="G22" s="107"/>
      <c r="H22" s="103"/>
      <c r="I22" s="104"/>
      <c r="J22" s="104"/>
      <c r="K22" s="80"/>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H22" s="103"/>
      <c r="DI22" s="103"/>
      <c r="DJ22" s="103"/>
      <c r="DK22" s="103"/>
      <c r="DL22" s="103"/>
      <c r="DM22" s="103"/>
      <c r="DN22" s="103"/>
      <c r="DO22" s="103"/>
      <c r="DP22" s="103"/>
      <c r="DQ22" s="103"/>
      <c r="DR22" s="103"/>
      <c r="DS22" s="103"/>
      <c r="DT22" s="103"/>
      <c r="DU22" s="103"/>
      <c r="DV22" s="103"/>
      <c r="DW22" s="103"/>
      <c r="DX22" s="103"/>
      <c r="DY22" s="103"/>
      <c r="DZ22" s="103"/>
      <c r="EA22" s="103"/>
      <c r="EB22" s="103"/>
      <c r="EC22" s="103"/>
      <c r="ED22" s="103"/>
      <c r="EE22" s="103"/>
      <c r="EF22" s="103"/>
      <c r="EG22" s="103"/>
      <c r="EH22" s="103"/>
      <c r="EI22" s="103"/>
      <c r="EJ22" s="103"/>
      <c r="EK22" s="103"/>
      <c r="EL22" s="103"/>
      <c r="EM22" s="103"/>
      <c r="EN22" s="103"/>
      <c r="EO22" s="103"/>
      <c r="EP22" s="103"/>
      <c r="EQ22" s="103"/>
      <c r="ER22" s="103"/>
      <c r="ES22" s="103"/>
      <c r="ET22" s="103"/>
      <c r="EU22" s="103"/>
      <c r="EV22" s="103"/>
      <c r="EW22" s="103"/>
      <c r="EX22" s="103"/>
      <c r="EY22" s="103"/>
      <c r="EZ22" s="103"/>
      <c r="FA22" s="103"/>
      <c r="FB22" s="103"/>
      <c r="FC22" s="103"/>
      <c r="FD22" s="103"/>
      <c r="FE22" s="103"/>
      <c r="FF22" s="103"/>
      <c r="FG22" s="103"/>
      <c r="FH22" s="103"/>
      <c r="FI22" s="103"/>
      <c r="FJ22" s="103"/>
      <c r="FK22" s="80"/>
      <c r="FL22" s="80"/>
    </row>
    <row r="23" spans="1:168" ht="14.25">
      <c r="A23" s="100" t="s">
        <v>257</v>
      </c>
      <c r="B23" s="109" t="s">
        <v>52</v>
      </c>
      <c r="C23" s="110">
        <f>C24+C25</f>
        <v>0</v>
      </c>
      <c r="D23" s="110">
        <f>D24+D25</f>
        <v>2324910</v>
      </c>
      <c r="E23" s="110">
        <f>E24+E25</f>
        <v>0</v>
      </c>
      <c r="F23" s="110">
        <f>F24+F25</f>
        <v>505853</v>
      </c>
      <c r="G23" s="110">
        <f>G24+G25</f>
        <v>252630</v>
      </c>
      <c r="H23" s="103"/>
      <c r="I23" s="104"/>
      <c r="J23" s="104"/>
      <c r="K23" s="80"/>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03"/>
      <c r="DF23" s="103"/>
      <c r="DG23" s="103"/>
      <c r="DH23" s="103"/>
      <c r="DI23" s="103"/>
      <c r="DJ23" s="103"/>
      <c r="DK23" s="103"/>
      <c r="DL23" s="103"/>
      <c r="DM23" s="103"/>
      <c r="DN23" s="103"/>
      <c r="DO23" s="103"/>
      <c r="DP23" s="103"/>
      <c r="DQ23" s="103"/>
      <c r="DR23" s="103"/>
      <c r="DS23" s="103"/>
      <c r="DT23" s="103"/>
      <c r="DU23" s="103"/>
      <c r="DV23" s="103"/>
      <c r="DW23" s="103"/>
      <c r="DX23" s="103"/>
      <c r="DY23" s="103"/>
      <c r="DZ23" s="103"/>
      <c r="EA23" s="103"/>
      <c r="EB23" s="103"/>
      <c r="EC23" s="103"/>
      <c r="ED23" s="103"/>
      <c r="EE23" s="103"/>
      <c r="EF23" s="103"/>
      <c r="EG23" s="103"/>
      <c r="EH23" s="103"/>
      <c r="EI23" s="103"/>
      <c r="EJ23" s="103"/>
      <c r="EK23" s="103"/>
      <c r="EL23" s="103"/>
      <c r="EM23" s="103"/>
      <c r="EN23" s="103"/>
      <c r="EO23" s="103"/>
      <c r="EP23" s="103"/>
      <c r="EQ23" s="103"/>
      <c r="ER23" s="103"/>
      <c r="ES23" s="103"/>
      <c r="ET23" s="103"/>
      <c r="EU23" s="103"/>
      <c r="EV23" s="103"/>
      <c r="EW23" s="103"/>
      <c r="EX23" s="103"/>
      <c r="EY23" s="103"/>
      <c r="EZ23" s="103"/>
      <c r="FA23" s="103"/>
      <c r="FB23" s="103"/>
      <c r="FC23" s="103"/>
      <c r="FD23" s="103"/>
      <c r="FE23" s="103"/>
      <c r="FF23" s="103"/>
      <c r="FG23" s="103"/>
      <c r="FH23" s="103"/>
      <c r="FI23" s="103"/>
      <c r="FJ23" s="103"/>
      <c r="FK23" s="80"/>
      <c r="FL23" s="80"/>
    </row>
    <row r="24" spans="1:168" ht="30">
      <c r="A24" s="105" t="s">
        <v>258</v>
      </c>
      <c r="B24" s="108" t="s">
        <v>259</v>
      </c>
      <c r="C24" s="107"/>
      <c r="D24" s="102">
        <v>2324910</v>
      </c>
      <c r="E24" s="102"/>
      <c r="F24" s="107">
        <v>505853</v>
      </c>
      <c r="G24" s="107">
        <f>F24-H24</f>
        <v>252630</v>
      </c>
      <c r="H24" s="143">
        <v>253223</v>
      </c>
      <c r="I24" s="104"/>
      <c r="J24" s="104"/>
      <c r="K24" s="80"/>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c r="DI24" s="103"/>
      <c r="DJ24" s="103"/>
      <c r="DK24" s="103"/>
      <c r="DL24" s="103"/>
      <c r="DM24" s="103"/>
      <c r="DN24" s="103"/>
      <c r="DO24" s="103"/>
      <c r="DP24" s="103"/>
      <c r="DQ24" s="103"/>
      <c r="DR24" s="103"/>
      <c r="DS24" s="103"/>
      <c r="DT24" s="103"/>
      <c r="DU24" s="103"/>
      <c r="DV24" s="103"/>
      <c r="DW24" s="103"/>
      <c r="DX24" s="103"/>
      <c r="DY24" s="103"/>
      <c r="DZ24" s="103"/>
      <c r="EA24" s="103"/>
      <c r="EB24" s="103"/>
      <c r="EC24" s="103"/>
      <c r="ED24" s="103"/>
      <c r="EE24" s="103"/>
      <c r="EF24" s="103"/>
      <c r="EG24" s="103"/>
      <c r="EH24" s="103"/>
      <c r="EI24" s="103"/>
      <c r="EJ24" s="103"/>
      <c r="EK24" s="103"/>
      <c r="EL24" s="103"/>
      <c r="EM24" s="103"/>
      <c r="EN24" s="103"/>
      <c r="EO24" s="103"/>
      <c r="EP24" s="103"/>
      <c r="EQ24" s="103"/>
      <c r="ER24" s="103"/>
      <c r="ES24" s="103"/>
      <c r="ET24" s="103"/>
      <c r="EU24" s="103"/>
      <c r="EV24" s="103"/>
      <c r="EW24" s="103"/>
      <c r="EX24" s="103"/>
      <c r="EY24" s="103"/>
      <c r="EZ24" s="103"/>
      <c r="FA24" s="103"/>
      <c r="FB24" s="103"/>
      <c r="FC24" s="103"/>
      <c r="FD24" s="103"/>
      <c r="FE24" s="103"/>
      <c r="FF24" s="103"/>
      <c r="FG24" s="103"/>
      <c r="FH24" s="103"/>
      <c r="FI24" s="103"/>
      <c r="FJ24" s="103"/>
      <c r="FK24" s="80"/>
      <c r="FL24" s="80"/>
    </row>
    <row r="25" spans="1:168" ht="30">
      <c r="A25" s="105" t="s">
        <v>260</v>
      </c>
      <c r="B25" s="108" t="s">
        <v>261</v>
      </c>
      <c r="C25" s="107"/>
      <c r="D25" s="102"/>
      <c r="E25" s="102"/>
      <c r="F25" s="107"/>
      <c r="G25" s="107"/>
      <c r="H25" s="103"/>
      <c r="I25" s="104"/>
      <c r="J25" s="104"/>
      <c r="K25" s="80"/>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03"/>
      <c r="DF25" s="103"/>
      <c r="DG25" s="103"/>
      <c r="DH25" s="103"/>
      <c r="DI25" s="103"/>
      <c r="DJ25" s="103"/>
      <c r="DK25" s="103"/>
      <c r="DL25" s="103"/>
      <c r="DM25" s="103"/>
      <c r="DN25" s="103"/>
      <c r="DO25" s="103"/>
      <c r="DP25" s="103"/>
      <c r="DQ25" s="103"/>
      <c r="DR25" s="103"/>
      <c r="DS25" s="103"/>
      <c r="DT25" s="103"/>
      <c r="DU25" s="103"/>
      <c r="DV25" s="103"/>
      <c r="DW25" s="103"/>
      <c r="DX25" s="103"/>
      <c r="DY25" s="103"/>
      <c r="DZ25" s="103"/>
      <c r="EA25" s="103"/>
      <c r="EB25" s="103"/>
      <c r="EC25" s="103"/>
      <c r="ED25" s="103"/>
      <c r="EE25" s="103"/>
      <c r="EF25" s="103"/>
      <c r="EG25" s="103"/>
      <c r="EH25" s="103"/>
      <c r="EI25" s="103"/>
      <c r="EJ25" s="103"/>
      <c r="EK25" s="103"/>
      <c r="EL25" s="103"/>
      <c r="EM25" s="103"/>
      <c r="EN25" s="103"/>
      <c r="EO25" s="103"/>
      <c r="EP25" s="103"/>
      <c r="EQ25" s="103"/>
      <c r="ER25" s="103"/>
      <c r="ES25" s="103"/>
      <c r="ET25" s="103"/>
      <c r="EU25" s="103"/>
      <c r="EV25" s="103"/>
      <c r="EW25" s="103"/>
      <c r="EX25" s="103"/>
      <c r="EY25" s="103"/>
      <c r="EZ25" s="103"/>
      <c r="FA25" s="103"/>
      <c r="FB25" s="103"/>
      <c r="FC25" s="103"/>
      <c r="FD25" s="103"/>
      <c r="FE25" s="103"/>
      <c r="FF25" s="103"/>
      <c r="FG25" s="103"/>
      <c r="FH25" s="103"/>
      <c r="FI25" s="103"/>
      <c r="FJ25" s="103"/>
      <c r="FK25" s="80"/>
      <c r="FL25" s="80"/>
    </row>
    <row r="26" spans="1:168" ht="12.75">
      <c r="A26" s="100" t="s">
        <v>262</v>
      </c>
      <c r="B26" s="101" t="s">
        <v>263</v>
      </c>
      <c r="C26" s="102">
        <f>C27+C33+C46+C34+C35+C36+C37+C38+C39+C40+C41+C42+C43+C44+C45</f>
        <v>0</v>
      </c>
      <c r="D26" s="102">
        <f>D27+D33+D46+D34+D35+D36+D37+D38+D39+D40+D41+D42+D43+D44+D45</f>
        <v>50278000</v>
      </c>
      <c r="E26" s="102">
        <f>E27+E33+E46+E34+E35+E36+E37+E38+E39+E40+E41+E42+E43+E44+E45</f>
        <v>0</v>
      </c>
      <c r="F26" s="102">
        <f>F27+F33+F46+F34+F35+F36+F37+F38+F39+F40+F41+F42+F43+F44+F45</f>
        <v>47912858</v>
      </c>
      <c r="G26" s="102">
        <f>G27+G33+G46+G34+G35+G36+G37+G38+G39+G40+G41+G42+G43+G44+G45</f>
        <v>4286278</v>
      </c>
      <c r="H26" s="111"/>
      <c r="I26" s="104"/>
      <c r="J26" s="104"/>
      <c r="K26" s="80"/>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03"/>
      <c r="DI26" s="103"/>
      <c r="DJ26" s="103"/>
      <c r="DK26" s="103"/>
      <c r="DL26" s="103"/>
      <c r="DM26" s="103"/>
      <c r="DN26" s="103"/>
      <c r="DO26" s="103"/>
      <c r="DP26" s="103"/>
      <c r="DQ26" s="103"/>
      <c r="DR26" s="103"/>
      <c r="DS26" s="103"/>
      <c r="DT26" s="103"/>
      <c r="DU26" s="103"/>
      <c r="DV26" s="103"/>
      <c r="DW26" s="103"/>
      <c r="DX26" s="103"/>
      <c r="DY26" s="103"/>
      <c r="DZ26" s="103"/>
      <c r="EA26" s="103"/>
      <c r="EB26" s="103"/>
      <c r="EC26" s="103"/>
      <c r="ED26" s="103"/>
      <c r="EE26" s="103"/>
      <c r="EF26" s="103"/>
      <c r="EG26" s="103"/>
      <c r="EH26" s="103"/>
      <c r="EI26" s="103"/>
      <c r="EJ26" s="103"/>
      <c r="EK26" s="103"/>
      <c r="EL26" s="103"/>
      <c r="EM26" s="103"/>
      <c r="EN26" s="103"/>
      <c r="EO26" s="103"/>
      <c r="EP26" s="103"/>
      <c r="EQ26" s="103"/>
      <c r="ER26" s="103"/>
      <c r="ES26" s="103"/>
      <c r="ET26" s="103"/>
      <c r="EU26" s="103"/>
      <c r="EV26" s="103"/>
      <c r="EW26" s="103"/>
      <c r="EX26" s="103"/>
      <c r="EY26" s="103"/>
      <c r="EZ26" s="103"/>
      <c r="FA26" s="103"/>
      <c r="FB26" s="103"/>
      <c r="FC26" s="103"/>
      <c r="FD26" s="103"/>
      <c r="FE26" s="103"/>
      <c r="FF26" s="103"/>
      <c r="FG26" s="103"/>
      <c r="FH26" s="103"/>
      <c r="FI26" s="103"/>
      <c r="FJ26" s="103"/>
      <c r="FK26" s="80"/>
      <c r="FL26" s="80"/>
    </row>
    <row r="27" spans="1:168" ht="25.5">
      <c r="A27" s="100" t="s">
        <v>264</v>
      </c>
      <c r="B27" s="101" t="s">
        <v>265</v>
      </c>
      <c r="C27" s="102">
        <f>C28+C29+C30+C31+C32</f>
        <v>0</v>
      </c>
      <c r="D27" s="102">
        <f>D28+D29+D30+D31+D32</f>
        <v>48764000</v>
      </c>
      <c r="E27" s="102">
        <f>E28+E29+E30+E31+E32</f>
        <v>0</v>
      </c>
      <c r="F27" s="102">
        <f>F28+F29+F30+F31+F32</f>
        <v>46154739</v>
      </c>
      <c r="G27" s="102">
        <f>G28+G29+G30+G31+G32</f>
        <v>4056664</v>
      </c>
      <c r="H27" s="111"/>
      <c r="I27" s="104"/>
      <c r="J27" s="104"/>
      <c r="K27" s="80"/>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c r="DE27" s="103"/>
      <c r="DF27" s="103"/>
      <c r="DG27" s="103"/>
      <c r="DH27" s="103"/>
      <c r="DI27" s="103"/>
      <c r="DJ27" s="103"/>
      <c r="DK27" s="103"/>
      <c r="DL27" s="103"/>
      <c r="DM27" s="103"/>
      <c r="DN27" s="103"/>
      <c r="DO27" s="103"/>
      <c r="DP27" s="103"/>
      <c r="DQ27" s="103"/>
      <c r="DR27" s="103"/>
      <c r="DS27" s="103"/>
      <c r="DT27" s="103"/>
      <c r="DU27" s="103"/>
      <c r="DV27" s="103"/>
      <c r="DW27" s="103"/>
      <c r="DX27" s="103"/>
      <c r="DY27" s="103"/>
      <c r="DZ27" s="103"/>
      <c r="EA27" s="103"/>
      <c r="EB27" s="103"/>
      <c r="EC27" s="103"/>
      <c r="ED27" s="103"/>
      <c r="EE27" s="103"/>
      <c r="EF27" s="103"/>
      <c r="EG27" s="103"/>
      <c r="EH27" s="103"/>
      <c r="EI27" s="103"/>
      <c r="EJ27" s="103"/>
      <c r="EK27" s="103"/>
      <c r="EL27" s="103"/>
      <c r="EM27" s="103"/>
      <c r="EN27" s="103"/>
      <c r="EO27" s="103"/>
      <c r="EP27" s="103"/>
      <c r="EQ27" s="103"/>
      <c r="ER27" s="103"/>
      <c r="ES27" s="103"/>
      <c r="ET27" s="103"/>
      <c r="EU27" s="103"/>
      <c r="EV27" s="103"/>
      <c r="EW27" s="103"/>
      <c r="EX27" s="103"/>
      <c r="EY27" s="103"/>
      <c r="EZ27" s="103"/>
      <c r="FA27" s="103"/>
      <c r="FB27" s="103"/>
      <c r="FC27" s="103"/>
      <c r="FD27" s="103"/>
      <c r="FE27" s="103"/>
      <c r="FF27" s="103"/>
      <c r="FG27" s="103"/>
      <c r="FH27" s="103"/>
      <c r="FI27" s="103"/>
      <c r="FJ27" s="103"/>
      <c r="FK27" s="80"/>
      <c r="FL27" s="80"/>
    </row>
    <row r="28" spans="1:168" ht="25.5">
      <c r="A28" s="105" t="s">
        <v>266</v>
      </c>
      <c r="B28" s="106" t="s">
        <v>267</v>
      </c>
      <c r="C28" s="107"/>
      <c r="D28" s="102">
        <v>48764000</v>
      </c>
      <c r="E28" s="102"/>
      <c r="F28" s="107">
        <v>40154063</v>
      </c>
      <c r="G28" s="107">
        <f>F28-H28</f>
        <v>3682661</v>
      </c>
      <c r="H28" s="142">
        <v>36471402</v>
      </c>
      <c r="I28" s="104"/>
      <c r="J28" s="104"/>
      <c r="K28" s="80"/>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c r="EO28" s="103"/>
      <c r="EP28" s="103"/>
      <c r="EQ28" s="103"/>
      <c r="ER28" s="103"/>
      <c r="ES28" s="103"/>
      <c r="ET28" s="103"/>
      <c r="EU28" s="103"/>
      <c r="EV28" s="103"/>
      <c r="EW28" s="103"/>
      <c r="EX28" s="103"/>
      <c r="EY28" s="103"/>
      <c r="EZ28" s="103"/>
      <c r="FA28" s="103"/>
      <c r="FB28" s="103"/>
      <c r="FC28" s="103"/>
      <c r="FD28" s="103"/>
      <c r="FE28" s="103"/>
      <c r="FF28" s="103"/>
      <c r="FG28" s="103"/>
      <c r="FH28" s="103"/>
      <c r="FI28" s="103"/>
      <c r="FJ28" s="103"/>
      <c r="FK28" s="80"/>
      <c r="FL28" s="80"/>
    </row>
    <row r="29" spans="1:168" ht="45">
      <c r="A29" s="105" t="s">
        <v>268</v>
      </c>
      <c r="B29" s="112" t="s">
        <v>269</v>
      </c>
      <c r="C29" s="107"/>
      <c r="D29" s="102"/>
      <c r="E29" s="102"/>
      <c r="F29" s="107">
        <v>4412388</v>
      </c>
      <c r="G29" s="107">
        <f>F29-H29</f>
        <v>362258</v>
      </c>
      <c r="H29" s="142">
        <v>4050130</v>
      </c>
      <c r="I29" s="104"/>
      <c r="J29" s="104"/>
      <c r="K29" s="80"/>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c r="EO29" s="103"/>
      <c r="EP29" s="103"/>
      <c r="EQ29" s="103"/>
      <c r="ER29" s="103"/>
      <c r="ES29" s="103"/>
      <c r="ET29" s="103"/>
      <c r="EU29" s="103"/>
      <c r="EV29" s="103"/>
      <c r="EW29" s="103"/>
      <c r="EX29" s="103"/>
      <c r="EY29" s="103"/>
      <c r="EZ29" s="103"/>
      <c r="FA29" s="103"/>
      <c r="FB29" s="103"/>
      <c r="FC29" s="103"/>
      <c r="FD29" s="103"/>
      <c r="FE29" s="103"/>
      <c r="FF29" s="103"/>
      <c r="FG29" s="103"/>
      <c r="FH29" s="103"/>
      <c r="FI29" s="103"/>
      <c r="FJ29" s="103"/>
      <c r="FK29" s="80"/>
      <c r="FL29" s="80"/>
    </row>
    <row r="30" spans="1:168" ht="27.75" customHeight="1">
      <c r="A30" s="105" t="s">
        <v>270</v>
      </c>
      <c r="B30" s="106" t="s">
        <v>271</v>
      </c>
      <c r="C30" s="107"/>
      <c r="D30" s="102"/>
      <c r="E30" s="102"/>
      <c r="F30" s="107">
        <v>4670</v>
      </c>
      <c r="G30" s="107">
        <f>F30-H30</f>
        <v>-258</v>
      </c>
      <c r="H30" s="142">
        <v>4928</v>
      </c>
      <c r="I30" s="104"/>
      <c r="J30" s="104"/>
      <c r="K30" s="80"/>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c r="EO30" s="103"/>
      <c r="EP30" s="103"/>
      <c r="EQ30" s="103"/>
      <c r="ER30" s="103"/>
      <c r="ES30" s="103"/>
      <c r="ET30" s="103"/>
      <c r="EU30" s="103"/>
      <c r="EV30" s="103"/>
      <c r="EW30" s="103"/>
      <c r="EX30" s="103"/>
      <c r="EY30" s="103"/>
      <c r="EZ30" s="103"/>
      <c r="FA30" s="103"/>
      <c r="FB30" s="103"/>
      <c r="FC30" s="103"/>
      <c r="FD30" s="103"/>
      <c r="FE30" s="103"/>
      <c r="FF30" s="103"/>
      <c r="FG30" s="103"/>
      <c r="FH30" s="103"/>
      <c r="FI30" s="103"/>
      <c r="FJ30" s="103"/>
      <c r="FK30" s="80"/>
      <c r="FL30" s="80"/>
    </row>
    <row r="31" spans="1:168" ht="12.75">
      <c r="A31" s="105" t="s">
        <v>272</v>
      </c>
      <c r="B31" s="106" t="s">
        <v>273</v>
      </c>
      <c r="C31" s="107"/>
      <c r="D31" s="102"/>
      <c r="E31" s="102"/>
      <c r="F31" s="107">
        <v>1583618</v>
      </c>
      <c r="G31" s="107">
        <f>F31-H31</f>
        <v>12003</v>
      </c>
      <c r="H31" s="142">
        <v>1571615</v>
      </c>
      <c r="I31" s="104"/>
      <c r="J31" s="104"/>
      <c r="K31" s="80"/>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c r="EO31" s="103"/>
      <c r="EP31" s="103"/>
      <c r="EQ31" s="103"/>
      <c r="ER31" s="103"/>
      <c r="ES31" s="103"/>
      <c r="ET31" s="103"/>
      <c r="EU31" s="103"/>
      <c r="EV31" s="103"/>
      <c r="EW31" s="103"/>
      <c r="EX31" s="103"/>
      <c r="EY31" s="103"/>
      <c r="EZ31" s="103"/>
      <c r="FA31" s="103"/>
      <c r="FB31" s="103"/>
      <c r="FC31" s="103"/>
      <c r="FD31" s="103"/>
      <c r="FE31" s="103"/>
      <c r="FF31" s="103"/>
      <c r="FG31" s="103"/>
      <c r="FH31" s="103"/>
      <c r="FI31" s="103"/>
      <c r="FJ31" s="103"/>
      <c r="FK31" s="80"/>
      <c r="FL31" s="80"/>
    </row>
    <row r="32" spans="1:168" ht="12.75">
      <c r="A32" s="105" t="s">
        <v>274</v>
      </c>
      <c r="B32" s="106" t="s">
        <v>275</v>
      </c>
      <c r="C32" s="107"/>
      <c r="D32" s="102"/>
      <c r="E32" s="102"/>
      <c r="F32" s="107"/>
      <c r="G32" s="107"/>
      <c r="H32" s="103"/>
      <c r="I32" s="104"/>
      <c r="J32" s="104"/>
      <c r="K32" s="80"/>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c r="EO32" s="103"/>
      <c r="EP32" s="103"/>
      <c r="EQ32" s="103"/>
      <c r="ER32" s="103"/>
      <c r="ES32" s="103"/>
      <c r="ET32" s="103"/>
      <c r="EU32" s="103"/>
      <c r="EV32" s="103"/>
      <c r="EW32" s="103"/>
      <c r="EX32" s="103"/>
      <c r="EY32" s="103"/>
      <c r="EZ32" s="103"/>
      <c r="FA32" s="103"/>
      <c r="FB32" s="103"/>
      <c r="FC32" s="103"/>
      <c r="FD32" s="103"/>
      <c r="FE32" s="103"/>
      <c r="FF32" s="103"/>
      <c r="FG32" s="103"/>
      <c r="FH32" s="103"/>
      <c r="FI32" s="103"/>
      <c r="FJ32" s="103"/>
      <c r="FK32" s="80"/>
      <c r="FL32" s="80"/>
    </row>
    <row r="33" spans="1:168" ht="12.75">
      <c r="A33" s="105" t="s">
        <v>276</v>
      </c>
      <c r="B33" s="106" t="s">
        <v>277</v>
      </c>
      <c r="C33" s="107"/>
      <c r="D33" s="102"/>
      <c r="E33" s="102"/>
      <c r="F33" s="107"/>
      <c r="G33" s="107"/>
      <c r="H33" s="103"/>
      <c r="I33" s="104"/>
      <c r="J33" s="104"/>
      <c r="K33" s="80"/>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c r="EO33" s="103"/>
      <c r="EP33" s="103"/>
      <c r="EQ33" s="103"/>
      <c r="ER33" s="103"/>
      <c r="ES33" s="103"/>
      <c r="ET33" s="103"/>
      <c r="EU33" s="103"/>
      <c r="EV33" s="103"/>
      <c r="EW33" s="103"/>
      <c r="EX33" s="103"/>
      <c r="EY33" s="103"/>
      <c r="EZ33" s="103"/>
      <c r="FA33" s="103"/>
      <c r="FB33" s="103"/>
      <c r="FC33" s="103"/>
      <c r="FD33" s="103"/>
      <c r="FE33" s="103"/>
      <c r="FF33" s="103"/>
      <c r="FG33" s="103"/>
      <c r="FH33" s="103"/>
      <c r="FI33" s="103"/>
      <c r="FJ33" s="103"/>
      <c r="FK33" s="80"/>
      <c r="FL33" s="80"/>
    </row>
    <row r="34" spans="1:168" ht="24">
      <c r="A34" s="105" t="s">
        <v>278</v>
      </c>
      <c r="B34" s="113" t="s">
        <v>279</v>
      </c>
      <c r="C34" s="107"/>
      <c r="D34" s="102"/>
      <c r="E34" s="102"/>
      <c r="F34" s="107"/>
      <c r="G34" s="107"/>
      <c r="H34" s="103"/>
      <c r="I34" s="104"/>
      <c r="J34" s="104"/>
      <c r="K34" s="80"/>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c r="EO34" s="103"/>
      <c r="EP34" s="103"/>
      <c r="EQ34" s="103"/>
      <c r="ER34" s="103"/>
      <c r="ES34" s="103"/>
      <c r="ET34" s="103"/>
      <c r="EU34" s="103"/>
      <c r="EV34" s="103"/>
      <c r="EW34" s="103"/>
      <c r="EX34" s="103"/>
      <c r="EY34" s="103"/>
      <c r="EZ34" s="103"/>
      <c r="FA34" s="103"/>
      <c r="FB34" s="103"/>
      <c r="FC34" s="103"/>
      <c r="FD34" s="103"/>
      <c r="FE34" s="103"/>
      <c r="FF34" s="103"/>
      <c r="FG34" s="103"/>
      <c r="FH34" s="103"/>
      <c r="FI34" s="103"/>
      <c r="FJ34" s="103"/>
      <c r="FK34" s="80"/>
      <c r="FL34" s="80"/>
    </row>
    <row r="35" spans="1:168" ht="38.25">
      <c r="A35" s="105" t="s">
        <v>280</v>
      </c>
      <c r="B35" s="106" t="s">
        <v>281</v>
      </c>
      <c r="C35" s="107"/>
      <c r="D35" s="102">
        <v>8000</v>
      </c>
      <c r="E35" s="102"/>
      <c r="F35" s="107">
        <v>6122</v>
      </c>
      <c r="G35" s="107">
        <f>F35-H35</f>
        <v>1063</v>
      </c>
      <c r="H35" s="142">
        <v>5059</v>
      </c>
      <c r="I35" s="104"/>
      <c r="J35" s="104"/>
      <c r="K35" s="80"/>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c r="EO35" s="103"/>
      <c r="EP35" s="103"/>
      <c r="EQ35" s="103"/>
      <c r="ER35" s="103"/>
      <c r="ES35" s="103"/>
      <c r="ET35" s="103"/>
      <c r="EU35" s="103"/>
      <c r="EV35" s="103"/>
      <c r="EW35" s="103"/>
      <c r="EX35" s="103"/>
      <c r="EY35" s="103"/>
      <c r="EZ35" s="103"/>
      <c r="FA35" s="103"/>
      <c r="FB35" s="103"/>
      <c r="FC35" s="103"/>
      <c r="FD35" s="103"/>
      <c r="FE35" s="103"/>
      <c r="FF35" s="103"/>
      <c r="FG35" s="103"/>
      <c r="FH35" s="103"/>
      <c r="FI35" s="103"/>
      <c r="FJ35" s="103"/>
      <c r="FK35" s="80"/>
      <c r="FL35" s="80"/>
    </row>
    <row r="36" spans="1:168" ht="51">
      <c r="A36" s="105" t="s">
        <v>282</v>
      </c>
      <c r="B36" s="106" t="s">
        <v>283</v>
      </c>
      <c r="C36" s="107"/>
      <c r="D36" s="102">
        <v>72000</v>
      </c>
      <c r="E36" s="102"/>
      <c r="F36" s="107">
        <v>31886</v>
      </c>
      <c r="G36" s="107">
        <f>F36-H36</f>
        <v>270</v>
      </c>
      <c r="H36" s="142">
        <v>31616</v>
      </c>
      <c r="I36" s="104"/>
      <c r="J36" s="104"/>
      <c r="K36" s="80"/>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c r="EU36" s="103"/>
      <c r="EV36" s="103"/>
      <c r="EW36" s="103"/>
      <c r="EX36" s="103"/>
      <c r="EY36" s="103"/>
      <c r="EZ36" s="103"/>
      <c r="FA36" s="103"/>
      <c r="FB36" s="103"/>
      <c r="FC36" s="103"/>
      <c r="FD36" s="103"/>
      <c r="FE36" s="103"/>
      <c r="FF36" s="103"/>
      <c r="FG36" s="103"/>
      <c r="FH36" s="103"/>
      <c r="FI36" s="103"/>
      <c r="FJ36" s="103"/>
      <c r="FK36" s="80"/>
      <c r="FL36" s="80"/>
    </row>
    <row r="37" spans="1:168" ht="38.25">
      <c r="A37" s="105" t="s">
        <v>284</v>
      </c>
      <c r="B37" s="106" t="s">
        <v>285</v>
      </c>
      <c r="C37" s="107"/>
      <c r="D37" s="102"/>
      <c r="E37" s="102"/>
      <c r="F37" s="107"/>
      <c r="G37" s="107"/>
      <c r="H37" s="103"/>
      <c r="I37" s="104"/>
      <c r="J37" s="104"/>
      <c r="K37" s="80"/>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c r="EO37" s="103"/>
      <c r="EP37" s="103"/>
      <c r="EQ37" s="103"/>
      <c r="ER37" s="103"/>
      <c r="ES37" s="103"/>
      <c r="ET37" s="103"/>
      <c r="EU37" s="103"/>
      <c r="EV37" s="103"/>
      <c r="EW37" s="103"/>
      <c r="EX37" s="103"/>
      <c r="EY37" s="103"/>
      <c r="EZ37" s="103"/>
      <c r="FA37" s="103"/>
      <c r="FB37" s="103"/>
      <c r="FC37" s="103"/>
      <c r="FD37" s="103"/>
      <c r="FE37" s="103"/>
      <c r="FF37" s="103"/>
      <c r="FG37" s="103"/>
      <c r="FH37" s="103"/>
      <c r="FI37" s="103"/>
      <c r="FJ37" s="103"/>
      <c r="FK37" s="80"/>
      <c r="FL37" s="80"/>
    </row>
    <row r="38" spans="1:168" ht="38.25">
      <c r="A38" s="105" t="s">
        <v>286</v>
      </c>
      <c r="B38" s="106" t="s">
        <v>287</v>
      </c>
      <c r="C38" s="107"/>
      <c r="D38" s="102"/>
      <c r="E38" s="102"/>
      <c r="F38" s="107"/>
      <c r="G38" s="107"/>
      <c r="H38" s="103"/>
      <c r="I38" s="104"/>
      <c r="J38" s="104"/>
      <c r="K38" s="80"/>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c r="EO38" s="103"/>
      <c r="EP38" s="103"/>
      <c r="EQ38" s="103"/>
      <c r="ER38" s="103"/>
      <c r="ES38" s="103"/>
      <c r="ET38" s="103"/>
      <c r="EU38" s="103"/>
      <c r="EV38" s="103"/>
      <c r="EW38" s="103"/>
      <c r="EX38" s="103"/>
      <c r="EY38" s="103"/>
      <c r="EZ38" s="103"/>
      <c r="FA38" s="103"/>
      <c r="FB38" s="103"/>
      <c r="FC38" s="103"/>
      <c r="FD38" s="103"/>
      <c r="FE38" s="103"/>
      <c r="FF38" s="103"/>
      <c r="FG38" s="103"/>
      <c r="FH38" s="103"/>
      <c r="FI38" s="103"/>
      <c r="FJ38" s="103"/>
      <c r="FK38" s="80"/>
      <c r="FL38" s="80"/>
    </row>
    <row r="39" spans="1:168" ht="38.25">
      <c r="A39" s="105" t="s">
        <v>288</v>
      </c>
      <c r="B39" s="106" t="s">
        <v>289</v>
      </c>
      <c r="C39" s="107"/>
      <c r="D39" s="102"/>
      <c r="E39" s="102"/>
      <c r="F39" s="107"/>
      <c r="G39" s="107"/>
      <c r="H39" s="103"/>
      <c r="I39" s="104"/>
      <c r="J39" s="104"/>
      <c r="K39" s="80"/>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c r="EO39" s="103"/>
      <c r="EP39" s="103"/>
      <c r="EQ39" s="103"/>
      <c r="ER39" s="103"/>
      <c r="ES39" s="103"/>
      <c r="ET39" s="103"/>
      <c r="EU39" s="103"/>
      <c r="EV39" s="103"/>
      <c r="EW39" s="103"/>
      <c r="EX39" s="103"/>
      <c r="EY39" s="103"/>
      <c r="EZ39" s="103"/>
      <c r="FA39" s="103"/>
      <c r="FB39" s="103"/>
      <c r="FC39" s="103"/>
      <c r="FD39" s="103"/>
      <c r="FE39" s="103"/>
      <c r="FF39" s="103"/>
      <c r="FG39" s="103"/>
      <c r="FH39" s="103"/>
      <c r="FI39" s="103"/>
      <c r="FJ39" s="103"/>
      <c r="FK39" s="80"/>
      <c r="FL39" s="80"/>
    </row>
    <row r="40" spans="1:168" ht="38.25">
      <c r="A40" s="105" t="s">
        <v>290</v>
      </c>
      <c r="B40" s="106" t="s">
        <v>291</v>
      </c>
      <c r="C40" s="107"/>
      <c r="D40" s="102"/>
      <c r="E40" s="102"/>
      <c r="F40" s="107">
        <v>-186</v>
      </c>
      <c r="G40" s="107">
        <f>F40-H40</f>
        <v>28</v>
      </c>
      <c r="H40" s="142">
        <v>-214</v>
      </c>
      <c r="I40" s="104"/>
      <c r="J40" s="104"/>
      <c r="K40" s="80"/>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c r="EO40" s="103"/>
      <c r="EP40" s="103"/>
      <c r="EQ40" s="103"/>
      <c r="ER40" s="103"/>
      <c r="ES40" s="103"/>
      <c r="ET40" s="103"/>
      <c r="EU40" s="103"/>
      <c r="EV40" s="103"/>
      <c r="EW40" s="103"/>
      <c r="EX40" s="103"/>
      <c r="EY40" s="103"/>
      <c r="EZ40" s="103"/>
      <c r="FA40" s="103"/>
      <c r="FB40" s="103"/>
      <c r="FC40" s="103"/>
      <c r="FD40" s="103"/>
      <c r="FE40" s="103"/>
      <c r="FF40" s="103"/>
      <c r="FG40" s="103"/>
      <c r="FH40" s="103"/>
      <c r="FI40" s="103"/>
      <c r="FJ40" s="103"/>
      <c r="FK40" s="80"/>
      <c r="FL40" s="80"/>
    </row>
    <row r="41" spans="1:168" ht="25.5">
      <c r="A41" s="105" t="s">
        <v>292</v>
      </c>
      <c r="B41" s="106" t="s">
        <v>293</v>
      </c>
      <c r="C41" s="107"/>
      <c r="D41" s="102">
        <v>104000</v>
      </c>
      <c r="E41" s="102"/>
      <c r="F41" s="107">
        <v>107279</v>
      </c>
      <c r="G41" s="107">
        <f>F41-H41</f>
        <v>24784</v>
      </c>
      <c r="H41" s="142">
        <v>82495</v>
      </c>
      <c r="I41" s="104"/>
      <c r="J41" s="104"/>
      <c r="K41" s="80"/>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c r="EO41" s="103"/>
      <c r="EP41" s="103"/>
      <c r="EQ41" s="103"/>
      <c r="ER41" s="103"/>
      <c r="ES41" s="103"/>
      <c r="ET41" s="103"/>
      <c r="EU41" s="103"/>
      <c r="EV41" s="103"/>
      <c r="EW41" s="103"/>
      <c r="EX41" s="103"/>
      <c r="EY41" s="103"/>
      <c r="EZ41" s="103"/>
      <c r="FA41" s="103"/>
      <c r="FB41" s="103"/>
      <c r="FC41" s="103"/>
      <c r="FD41" s="103"/>
      <c r="FE41" s="103"/>
      <c r="FF41" s="103"/>
      <c r="FG41" s="103"/>
      <c r="FH41" s="103"/>
      <c r="FI41" s="103"/>
      <c r="FJ41" s="103"/>
      <c r="FK41" s="80"/>
      <c r="FL41" s="80"/>
    </row>
    <row r="42" spans="1:168" ht="30" customHeight="1">
      <c r="A42" s="105" t="s">
        <v>294</v>
      </c>
      <c r="B42" s="106" t="s">
        <v>295</v>
      </c>
      <c r="C42" s="107"/>
      <c r="D42" s="102">
        <v>603000</v>
      </c>
      <c r="E42" s="102"/>
      <c r="F42" s="107">
        <v>481474</v>
      </c>
      <c r="G42" s="107">
        <f>F42-H42</f>
        <v>14888</v>
      </c>
      <c r="H42" s="142">
        <v>466586</v>
      </c>
      <c r="I42" s="104"/>
      <c r="J42" s="104"/>
      <c r="K42" s="80"/>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c r="EO42" s="103"/>
      <c r="EP42" s="103"/>
      <c r="EQ42" s="103"/>
      <c r="ER42" s="103"/>
      <c r="ES42" s="103"/>
      <c r="ET42" s="103"/>
      <c r="EU42" s="103"/>
      <c r="EV42" s="103"/>
      <c r="EW42" s="103"/>
      <c r="EX42" s="103"/>
      <c r="EY42" s="103"/>
      <c r="EZ42" s="103"/>
      <c r="FA42" s="103"/>
      <c r="FB42" s="103"/>
      <c r="FC42" s="103"/>
      <c r="FD42" s="103"/>
      <c r="FE42" s="103"/>
      <c r="FF42" s="103"/>
      <c r="FG42" s="103"/>
      <c r="FH42" s="103"/>
      <c r="FI42" s="103"/>
      <c r="FJ42" s="103"/>
      <c r="FK42" s="80"/>
      <c r="FL42" s="80"/>
    </row>
    <row r="43" spans="1:168" ht="12.75">
      <c r="A43" s="105" t="s">
        <v>296</v>
      </c>
      <c r="B43" s="106" t="s">
        <v>297</v>
      </c>
      <c r="C43" s="107"/>
      <c r="D43" s="102">
        <v>702000</v>
      </c>
      <c r="E43" s="102"/>
      <c r="F43" s="107">
        <v>1131544</v>
      </c>
      <c r="G43" s="107">
        <f>F43-H43</f>
        <v>188581</v>
      </c>
      <c r="H43" s="142">
        <v>942963</v>
      </c>
      <c r="I43" s="104"/>
      <c r="J43" s="104"/>
      <c r="K43" s="80"/>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c r="EO43" s="103"/>
      <c r="EP43" s="103"/>
      <c r="EQ43" s="103"/>
      <c r="ER43" s="103"/>
      <c r="ES43" s="103"/>
      <c r="ET43" s="103"/>
      <c r="EU43" s="103"/>
      <c r="EV43" s="103"/>
      <c r="EW43" s="103"/>
      <c r="EX43" s="103"/>
      <c r="EY43" s="103"/>
      <c r="EZ43" s="103"/>
      <c r="FA43" s="103"/>
      <c r="FB43" s="103"/>
      <c r="FC43" s="103"/>
      <c r="FD43" s="103"/>
      <c r="FE43" s="103"/>
      <c r="FF43" s="103"/>
      <c r="FG43" s="103"/>
      <c r="FH43" s="103"/>
      <c r="FI43" s="103"/>
      <c r="FJ43" s="103"/>
      <c r="FK43" s="80"/>
      <c r="FL43" s="80"/>
    </row>
    <row r="44" spans="1:168" ht="12.75">
      <c r="A44" s="105" t="s">
        <v>298</v>
      </c>
      <c r="B44" s="106" t="s">
        <v>299</v>
      </c>
      <c r="C44" s="107"/>
      <c r="D44" s="102">
        <v>25000</v>
      </c>
      <c r="E44" s="102"/>
      <c r="F44" s="107"/>
      <c r="G44" s="107"/>
      <c r="H44" s="103"/>
      <c r="I44" s="104"/>
      <c r="J44" s="104"/>
      <c r="K44" s="80"/>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c r="EO44" s="103"/>
      <c r="EP44" s="103"/>
      <c r="EQ44" s="103"/>
      <c r="ER44" s="103"/>
      <c r="ES44" s="103"/>
      <c r="ET44" s="103"/>
      <c r="EU44" s="103"/>
      <c r="EV44" s="103"/>
      <c r="EW44" s="103"/>
      <c r="EX44" s="103"/>
      <c r="EY44" s="103"/>
      <c r="EZ44" s="103"/>
      <c r="FA44" s="103"/>
      <c r="FB44" s="103"/>
      <c r="FC44" s="103"/>
      <c r="FD44" s="103"/>
      <c r="FE44" s="103"/>
      <c r="FF44" s="103"/>
      <c r="FG44" s="103"/>
      <c r="FH44" s="103"/>
      <c r="FI44" s="103"/>
      <c r="FJ44" s="103"/>
      <c r="FK44" s="80"/>
      <c r="FL44" s="80"/>
    </row>
    <row r="45" spans="1:168" ht="12.75">
      <c r="A45" s="138" t="s">
        <v>376</v>
      </c>
      <c r="B45" s="139"/>
      <c r="C45" s="140"/>
      <c r="D45" s="141"/>
      <c r="E45" s="141"/>
      <c r="F45" s="140"/>
      <c r="G45" s="140"/>
      <c r="H45" s="103"/>
      <c r="I45" s="104"/>
      <c r="J45" s="104"/>
      <c r="K45" s="80"/>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c r="EO45" s="103"/>
      <c r="EP45" s="103"/>
      <c r="EQ45" s="103"/>
      <c r="ER45" s="103"/>
      <c r="ES45" s="103"/>
      <c r="ET45" s="103"/>
      <c r="EU45" s="103"/>
      <c r="EV45" s="103"/>
      <c r="EW45" s="103"/>
      <c r="EX45" s="103"/>
      <c r="EY45" s="103"/>
      <c r="EZ45" s="103"/>
      <c r="FA45" s="103"/>
      <c r="FB45" s="103"/>
      <c r="FC45" s="103"/>
      <c r="FD45" s="103"/>
      <c r="FE45" s="103"/>
      <c r="FF45" s="103"/>
      <c r="FG45" s="103"/>
      <c r="FH45" s="103"/>
      <c r="FI45" s="103"/>
      <c r="FJ45" s="103"/>
      <c r="FK45" s="80"/>
      <c r="FL45" s="80"/>
    </row>
    <row r="46" spans="1:168" ht="12.75">
      <c r="A46" s="105" t="s">
        <v>300</v>
      </c>
      <c r="B46" s="106" t="s">
        <v>301</v>
      </c>
      <c r="C46" s="107"/>
      <c r="D46" s="102"/>
      <c r="E46" s="102"/>
      <c r="F46" s="107"/>
      <c r="G46" s="107"/>
      <c r="H46" s="103"/>
      <c r="I46" s="104"/>
      <c r="J46" s="104"/>
      <c r="K46" s="80"/>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c r="EO46" s="103"/>
      <c r="EP46" s="103"/>
      <c r="EQ46" s="103"/>
      <c r="ER46" s="103"/>
      <c r="ES46" s="103"/>
      <c r="ET46" s="103"/>
      <c r="EU46" s="103"/>
      <c r="EV46" s="103"/>
      <c r="EW46" s="103"/>
      <c r="EX46" s="103"/>
      <c r="EY46" s="103"/>
      <c r="EZ46" s="103"/>
      <c r="FA46" s="103"/>
      <c r="FB46" s="103"/>
      <c r="FC46" s="103"/>
      <c r="FD46" s="103"/>
      <c r="FE46" s="103"/>
      <c r="FF46" s="103"/>
      <c r="FG46" s="103"/>
      <c r="FH46" s="103"/>
      <c r="FI46" s="103"/>
      <c r="FJ46" s="103"/>
      <c r="FK46" s="80"/>
      <c r="FL46" s="80"/>
    </row>
    <row r="47" spans="1:168" ht="12.75">
      <c r="A47" s="100" t="s">
        <v>302</v>
      </c>
      <c r="B47" s="101" t="s">
        <v>303</v>
      </c>
      <c r="C47" s="102">
        <f>+C48+C53</f>
        <v>0</v>
      </c>
      <c r="D47" s="102">
        <f>+D48+D53</f>
        <v>267000</v>
      </c>
      <c r="E47" s="102">
        <f>+E48+E53</f>
        <v>0</v>
      </c>
      <c r="F47" s="102">
        <f>+F48+F53</f>
        <v>267895.3</v>
      </c>
      <c r="G47" s="102">
        <f>+G48+G53</f>
        <v>38699.56</v>
      </c>
      <c r="H47" s="103"/>
      <c r="I47" s="104"/>
      <c r="J47" s="104"/>
      <c r="K47" s="80"/>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c r="EO47" s="103"/>
      <c r="EP47" s="103"/>
      <c r="EQ47" s="103"/>
      <c r="ER47" s="103"/>
      <c r="ES47" s="103"/>
      <c r="ET47" s="103"/>
      <c r="EU47" s="103"/>
      <c r="EV47" s="103"/>
      <c r="EW47" s="103"/>
      <c r="EX47" s="103"/>
      <c r="EY47" s="103"/>
      <c r="EZ47" s="103"/>
      <c r="FA47" s="103"/>
      <c r="FB47" s="103"/>
      <c r="FC47" s="103"/>
      <c r="FD47" s="103"/>
      <c r="FE47" s="103"/>
      <c r="FF47" s="103"/>
      <c r="FG47" s="103"/>
      <c r="FH47" s="103"/>
      <c r="FI47" s="103"/>
      <c r="FJ47" s="103"/>
      <c r="FK47" s="80"/>
      <c r="FL47" s="80"/>
    </row>
    <row r="48" spans="1:168" ht="12.75">
      <c r="A48" s="100" t="s">
        <v>304</v>
      </c>
      <c r="B48" s="101" t="s">
        <v>305</v>
      </c>
      <c r="C48" s="102">
        <f>+C49+C51</f>
        <v>0</v>
      </c>
      <c r="D48" s="102">
        <f>+D49+D51</f>
        <v>0</v>
      </c>
      <c r="E48" s="102">
        <f>+E49+E51</f>
        <v>0</v>
      </c>
      <c r="F48" s="102">
        <f>+F49+F51</f>
        <v>0</v>
      </c>
      <c r="G48" s="102">
        <f>+G49+G51</f>
        <v>0</v>
      </c>
      <c r="H48" s="103"/>
      <c r="I48" s="104"/>
      <c r="J48" s="104"/>
      <c r="K48" s="80"/>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c r="EO48" s="103"/>
      <c r="EP48" s="103"/>
      <c r="EQ48" s="103"/>
      <c r="ER48" s="103"/>
      <c r="ES48" s="103"/>
      <c r="ET48" s="103"/>
      <c r="EU48" s="103"/>
      <c r="EV48" s="103"/>
      <c r="EW48" s="103"/>
      <c r="EX48" s="103"/>
      <c r="EY48" s="103"/>
      <c r="EZ48" s="103"/>
      <c r="FA48" s="103"/>
      <c r="FB48" s="103"/>
      <c r="FC48" s="103"/>
      <c r="FD48" s="103"/>
      <c r="FE48" s="103"/>
      <c r="FF48" s="103"/>
      <c r="FG48" s="103"/>
      <c r="FH48" s="103"/>
      <c r="FI48" s="103"/>
      <c r="FJ48" s="103"/>
      <c r="FK48" s="80"/>
      <c r="FL48" s="80"/>
    </row>
    <row r="49" spans="1:168" s="81" customFormat="1" ht="12.75">
      <c r="A49" s="100" t="s">
        <v>306</v>
      </c>
      <c r="B49" s="101" t="s">
        <v>307</v>
      </c>
      <c r="C49" s="102">
        <f>+C50</f>
        <v>0</v>
      </c>
      <c r="D49" s="102">
        <f>+D50</f>
        <v>0</v>
      </c>
      <c r="E49" s="102">
        <f>+E50</f>
        <v>0</v>
      </c>
      <c r="F49" s="102">
        <f>+F50</f>
        <v>0</v>
      </c>
      <c r="G49" s="102">
        <f>+G50</f>
        <v>0</v>
      </c>
      <c r="H49" s="103"/>
      <c r="I49" s="104"/>
      <c r="J49" s="104"/>
      <c r="K49" s="80"/>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c r="EO49" s="103"/>
      <c r="EP49" s="103"/>
      <c r="EQ49" s="103"/>
      <c r="ER49" s="103"/>
      <c r="ES49" s="103"/>
      <c r="ET49" s="103"/>
      <c r="EU49" s="103"/>
      <c r="EV49" s="103"/>
      <c r="EW49" s="103"/>
      <c r="EX49" s="103"/>
      <c r="EY49" s="103"/>
      <c r="EZ49" s="103"/>
      <c r="FA49" s="103"/>
      <c r="FB49" s="103"/>
      <c r="FC49" s="103"/>
      <c r="FD49" s="103"/>
      <c r="FE49" s="103"/>
      <c r="FF49" s="103"/>
      <c r="FG49" s="103"/>
      <c r="FH49" s="103"/>
      <c r="FI49" s="103"/>
      <c r="FJ49" s="103"/>
      <c r="FK49" s="80"/>
      <c r="FL49" s="80"/>
    </row>
    <row r="50" spans="1:168" ht="12.75">
      <c r="A50" s="105" t="s">
        <v>308</v>
      </c>
      <c r="B50" s="106" t="s">
        <v>309</v>
      </c>
      <c r="C50" s="107"/>
      <c r="D50" s="102"/>
      <c r="E50" s="102"/>
      <c r="F50" s="107"/>
      <c r="G50" s="107"/>
      <c r="H50" s="103"/>
      <c r="I50" s="104"/>
      <c r="J50" s="104"/>
      <c r="K50" s="80"/>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c r="BR50" s="103"/>
      <c r="BS50" s="103"/>
      <c r="BT50" s="103"/>
      <c r="BU50" s="103"/>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c r="EO50" s="103"/>
      <c r="EP50" s="103"/>
      <c r="EQ50" s="103"/>
      <c r="ER50" s="103"/>
      <c r="ES50" s="103"/>
      <c r="ET50" s="103"/>
      <c r="EU50" s="103"/>
      <c r="EV50" s="103"/>
      <c r="EW50" s="103"/>
      <c r="EX50" s="103"/>
      <c r="EY50" s="103"/>
      <c r="EZ50" s="103"/>
      <c r="FA50" s="103"/>
      <c r="FB50" s="103"/>
      <c r="FC50" s="103"/>
      <c r="FD50" s="103"/>
      <c r="FE50" s="103"/>
      <c r="FF50" s="103"/>
      <c r="FG50" s="103"/>
      <c r="FH50" s="103"/>
      <c r="FI50" s="103"/>
      <c r="FJ50" s="103"/>
      <c r="FK50" s="80"/>
      <c r="FL50" s="80"/>
    </row>
    <row r="51" spans="1:168" ht="12.75">
      <c r="A51" s="100" t="s">
        <v>310</v>
      </c>
      <c r="B51" s="101" t="s">
        <v>311</v>
      </c>
      <c r="C51" s="102">
        <f>+C52</f>
        <v>0</v>
      </c>
      <c r="D51" s="102">
        <f>+D52</f>
        <v>0</v>
      </c>
      <c r="E51" s="102">
        <f>+E52</f>
        <v>0</v>
      </c>
      <c r="F51" s="102">
        <f>+F52</f>
        <v>0</v>
      </c>
      <c r="G51" s="102">
        <f>+G52</f>
        <v>0</v>
      </c>
      <c r="H51" s="103"/>
      <c r="I51" s="104"/>
      <c r="J51" s="104"/>
      <c r="K51" s="80"/>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c r="EO51" s="103"/>
      <c r="EP51" s="103"/>
      <c r="EQ51" s="103"/>
      <c r="ER51" s="103"/>
      <c r="ES51" s="103"/>
      <c r="ET51" s="103"/>
      <c r="EU51" s="103"/>
      <c r="EV51" s="103"/>
      <c r="EW51" s="103"/>
      <c r="EX51" s="103"/>
      <c r="EY51" s="103"/>
      <c r="EZ51" s="103"/>
      <c r="FA51" s="103"/>
      <c r="FB51" s="103"/>
      <c r="FC51" s="103"/>
      <c r="FD51" s="103"/>
      <c r="FE51" s="103"/>
      <c r="FF51" s="103"/>
      <c r="FG51" s="103"/>
      <c r="FH51" s="103"/>
      <c r="FI51" s="103"/>
      <c r="FJ51" s="103"/>
      <c r="FK51" s="80"/>
      <c r="FL51" s="80"/>
    </row>
    <row r="52" spans="1:168" ht="12.75">
      <c r="A52" s="105" t="s">
        <v>312</v>
      </c>
      <c r="B52" s="106" t="s">
        <v>313</v>
      </c>
      <c r="C52" s="107"/>
      <c r="D52" s="102"/>
      <c r="E52" s="102"/>
      <c r="F52" s="107"/>
      <c r="G52" s="107"/>
      <c r="H52" s="103"/>
      <c r="I52" s="104"/>
      <c r="J52" s="104"/>
      <c r="K52" s="80"/>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3"/>
      <c r="BR52" s="103"/>
      <c r="BS52" s="103"/>
      <c r="BT52" s="103"/>
      <c r="BU52" s="103"/>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c r="EO52" s="103"/>
      <c r="EP52" s="103"/>
      <c r="EQ52" s="103"/>
      <c r="ER52" s="103"/>
      <c r="ES52" s="103"/>
      <c r="ET52" s="103"/>
      <c r="EU52" s="103"/>
      <c r="EV52" s="103"/>
      <c r="EW52" s="103"/>
      <c r="EX52" s="103"/>
      <c r="EY52" s="103"/>
      <c r="EZ52" s="103"/>
      <c r="FA52" s="103"/>
      <c r="FB52" s="103"/>
      <c r="FC52" s="103"/>
      <c r="FD52" s="103"/>
      <c r="FE52" s="103"/>
      <c r="FF52" s="103"/>
      <c r="FG52" s="103"/>
      <c r="FH52" s="103"/>
      <c r="FI52" s="103"/>
      <c r="FJ52" s="103"/>
      <c r="FK52" s="80"/>
      <c r="FL52" s="80"/>
    </row>
    <row r="53" spans="1:179" s="117" customFormat="1" ht="12.75">
      <c r="A53" s="114" t="s">
        <v>314</v>
      </c>
      <c r="B53" s="101" t="s">
        <v>315</v>
      </c>
      <c r="C53" s="102">
        <f>+C54+C58</f>
        <v>0</v>
      </c>
      <c r="D53" s="102">
        <f>+D54+D58</f>
        <v>267000</v>
      </c>
      <c r="E53" s="102">
        <f>+E54+E58</f>
        <v>0</v>
      </c>
      <c r="F53" s="102">
        <f>+F54+F58</f>
        <v>267895.3</v>
      </c>
      <c r="G53" s="102">
        <f>+G54+G58</f>
        <v>38699.56</v>
      </c>
      <c r="H53" s="115"/>
      <c r="I53" s="104"/>
      <c r="J53" s="104"/>
      <c r="K53" s="80"/>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c r="EO53" s="103"/>
      <c r="EP53" s="103"/>
      <c r="EQ53" s="103"/>
      <c r="ER53" s="103"/>
      <c r="ES53" s="103"/>
      <c r="ET53" s="103"/>
      <c r="EU53" s="103"/>
      <c r="EV53" s="103"/>
      <c r="EW53" s="103"/>
      <c r="EX53" s="103"/>
      <c r="EY53" s="103"/>
      <c r="EZ53" s="103"/>
      <c r="FA53" s="103"/>
      <c r="FB53" s="103"/>
      <c r="FC53" s="103"/>
      <c r="FD53" s="103"/>
      <c r="FE53" s="103"/>
      <c r="FF53" s="103"/>
      <c r="FG53" s="103"/>
      <c r="FH53" s="103"/>
      <c r="FI53" s="103"/>
      <c r="FJ53" s="103"/>
      <c r="FK53" s="103"/>
      <c r="FL53" s="103"/>
      <c r="FM53" s="116"/>
      <c r="FN53" s="116"/>
      <c r="FO53" s="116"/>
      <c r="FP53" s="116"/>
      <c r="FQ53" s="116"/>
      <c r="FR53" s="116"/>
      <c r="FS53" s="116"/>
      <c r="FT53" s="116"/>
      <c r="FU53" s="116"/>
      <c r="FV53" s="116"/>
      <c r="FW53" s="116"/>
    </row>
    <row r="54" spans="1:168" ht="12.75">
      <c r="A54" s="100" t="s">
        <v>316</v>
      </c>
      <c r="B54" s="101" t="s">
        <v>317</v>
      </c>
      <c r="C54" s="102">
        <f>C57+C55+C56</f>
        <v>0</v>
      </c>
      <c r="D54" s="102">
        <f>D57+D55+D56</f>
        <v>267000</v>
      </c>
      <c r="E54" s="102">
        <f>E57+E55+E56</f>
        <v>0</v>
      </c>
      <c r="F54" s="102">
        <f>F57+F55+F56</f>
        <v>267895.3</v>
      </c>
      <c r="G54" s="102">
        <f>G57+G55+G56</f>
        <v>38699.56</v>
      </c>
      <c r="H54" s="115"/>
      <c r="I54" s="104"/>
      <c r="J54" s="104"/>
      <c r="K54" s="80"/>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3"/>
      <c r="BR54" s="103"/>
      <c r="BS54" s="103"/>
      <c r="BT54" s="103"/>
      <c r="BU54" s="103"/>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c r="EO54" s="103"/>
      <c r="EP54" s="103"/>
      <c r="EQ54" s="103"/>
      <c r="ER54" s="103"/>
      <c r="ES54" s="103"/>
      <c r="ET54" s="103"/>
      <c r="EU54" s="103"/>
      <c r="EV54" s="103"/>
      <c r="EW54" s="103"/>
      <c r="EX54" s="103"/>
      <c r="EY54" s="103"/>
      <c r="EZ54" s="103"/>
      <c r="FA54" s="103"/>
      <c r="FB54" s="103"/>
      <c r="FC54" s="103"/>
      <c r="FD54" s="103"/>
      <c r="FE54" s="103"/>
      <c r="FF54" s="103"/>
      <c r="FG54" s="103"/>
      <c r="FH54" s="103"/>
      <c r="FI54" s="103"/>
      <c r="FJ54" s="103"/>
      <c r="FK54" s="80"/>
      <c r="FL54" s="80"/>
    </row>
    <row r="55" spans="1:168" ht="12.75">
      <c r="A55" s="118" t="s">
        <v>318</v>
      </c>
      <c r="B55" s="106" t="s">
        <v>319</v>
      </c>
      <c r="C55" s="102"/>
      <c r="D55" s="102"/>
      <c r="E55" s="102"/>
      <c r="F55" s="102"/>
      <c r="G55" s="102"/>
      <c r="H55" s="103"/>
      <c r="I55" s="104"/>
      <c r="J55" s="104"/>
      <c r="K55" s="80"/>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3"/>
      <c r="BQ55" s="103"/>
      <c r="BR55" s="103"/>
      <c r="BS55" s="103"/>
      <c r="BT55" s="103"/>
      <c r="BU55" s="103"/>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c r="EO55" s="103"/>
      <c r="EP55" s="103"/>
      <c r="EQ55" s="103"/>
      <c r="ER55" s="103"/>
      <c r="ES55" s="103"/>
      <c r="ET55" s="103"/>
      <c r="EU55" s="103"/>
      <c r="EV55" s="103"/>
      <c r="EW55" s="103"/>
      <c r="EX55" s="103"/>
      <c r="EY55" s="103"/>
      <c r="EZ55" s="103"/>
      <c r="FA55" s="103"/>
      <c r="FB55" s="103"/>
      <c r="FC55" s="103"/>
      <c r="FD55" s="103"/>
      <c r="FE55" s="103"/>
      <c r="FF55" s="103"/>
      <c r="FG55" s="103"/>
      <c r="FH55" s="103"/>
      <c r="FI55" s="103"/>
      <c r="FJ55" s="103"/>
      <c r="FK55" s="80"/>
      <c r="FL55" s="80"/>
    </row>
    <row r="56" spans="1:168" ht="12.75">
      <c r="A56" s="118" t="s">
        <v>320</v>
      </c>
      <c r="B56" s="106" t="s">
        <v>321</v>
      </c>
      <c r="C56" s="102"/>
      <c r="D56" s="102"/>
      <c r="E56" s="102"/>
      <c r="F56" s="102"/>
      <c r="G56" s="102"/>
      <c r="H56" s="103"/>
      <c r="I56" s="104"/>
      <c r="J56" s="104"/>
      <c r="K56" s="80"/>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3"/>
      <c r="BR56" s="103"/>
      <c r="BS56" s="103"/>
      <c r="BT56" s="103"/>
      <c r="BU56" s="103"/>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c r="EO56" s="103"/>
      <c r="EP56" s="103"/>
      <c r="EQ56" s="103"/>
      <c r="ER56" s="103"/>
      <c r="ES56" s="103"/>
      <c r="ET56" s="103"/>
      <c r="EU56" s="103"/>
      <c r="EV56" s="103"/>
      <c r="EW56" s="103"/>
      <c r="EX56" s="103"/>
      <c r="EY56" s="103"/>
      <c r="EZ56" s="103"/>
      <c r="FA56" s="103"/>
      <c r="FB56" s="103"/>
      <c r="FC56" s="103"/>
      <c r="FD56" s="103"/>
      <c r="FE56" s="103"/>
      <c r="FF56" s="103"/>
      <c r="FG56" s="103"/>
      <c r="FH56" s="103"/>
      <c r="FI56" s="103"/>
      <c r="FJ56" s="103"/>
      <c r="FK56" s="80"/>
      <c r="FL56" s="80"/>
    </row>
    <row r="57" spans="1:168" ht="12.75">
      <c r="A57" s="105" t="s">
        <v>322</v>
      </c>
      <c r="B57" s="119" t="s">
        <v>323</v>
      </c>
      <c r="C57" s="107"/>
      <c r="D57" s="102">
        <v>267000</v>
      </c>
      <c r="E57" s="102"/>
      <c r="F57" s="144">
        <v>267895.3</v>
      </c>
      <c r="G57" s="107">
        <f>F57-H57</f>
        <v>38699.56</v>
      </c>
      <c r="H57" s="142">
        <v>229195.74</v>
      </c>
      <c r="I57" s="104"/>
      <c r="J57" s="104"/>
      <c r="K57" s="80"/>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c r="EO57" s="103"/>
      <c r="EP57" s="103"/>
      <c r="EQ57" s="103"/>
      <c r="ER57" s="103"/>
      <c r="ES57" s="103"/>
      <c r="ET57" s="103"/>
      <c r="EU57" s="103"/>
      <c r="EV57" s="103"/>
      <c r="EW57" s="103"/>
      <c r="EX57" s="103"/>
      <c r="EY57" s="103"/>
      <c r="EZ57" s="103"/>
      <c r="FA57" s="103"/>
      <c r="FB57" s="103"/>
      <c r="FC57" s="103"/>
      <c r="FD57" s="103"/>
      <c r="FE57" s="103"/>
      <c r="FF57" s="103"/>
      <c r="FG57" s="103"/>
      <c r="FH57" s="103"/>
      <c r="FI57" s="103"/>
      <c r="FJ57" s="103"/>
      <c r="FK57" s="80"/>
      <c r="FL57" s="80"/>
    </row>
    <row r="58" spans="1:168" ht="12.75">
      <c r="A58" s="100" t="s">
        <v>324</v>
      </c>
      <c r="B58" s="101" t="s">
        <v>325</v>
      </c>
      <c r="C58" s="102">
        <f>C59</f>
        <v>0</v>
      </c>
      <c r="D58" s="102">
        <f>D59</f>
        <v>0</v>
      </c>
      <c r="E58" s="102">
        <f>E59</f>
        <v>0</v>
      </c>
      <c r="F58" s="102">
        <f>F59</f>
        <v>0</v>
      </c>
      <c r="G58" s="102">
        <f>G59</f>
        <v>0</v>
      </c>
      <c r="H58" s="103"/>
      <c r="I58" s="104"/>
      <c r="J58" s="104"/>
      <c r="K58" s="80"/>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c r="EO58" s="103"/>
      <c r="EP58" s="103"/>
      <c r="EQ58" s="103"/>
      <c r="ER58" s="103"/>
      <c r="ES58" s="103"/>
      <c r="ET58" s="103"/>
      <c r="EU58" s="103"/>
      <c r="EV58" s="103"/>
      <c r="EW58" s="103"/>
      <c r="EX58" s="103"/>
      <c r="EY58" s="103"/>
      <c r="EZ58" s="103"/>
      <c r="FA58" s="103"/>
      <c r="FB58" s="103"/>
      <c r="FC58" s="103"/>
      <c r="FD58" s="103"/>
      <c r="FE58" s="103"/>
      <c r="FF58" s="103"/>
      <c r="FG58" s="103"/>
      <c r="FH58" s="103"/>
      <c r="FI58" s="103"/>
      <c r="FJ58" s="103"/>
      <c r="FK58" s="80"/>
      <c r="FL58" s="80"/>
    </row>
    <row r="59" spans="1:168" ht="12.75">
      <c r="A59" s="105" t="s">
        <v>326</v>
      </c>
      <c r="B59" s="119" t="s">
        <v>327</v>
      </c>
      <c r="C59" s="107"/>
      <c r="D59" s="102"/>
      <c r="E59" s="102"/>
      <c r="F59" s="107"/>
      <c r="G59" s="107"/>
      <c r="H59" s="103"/>
      <c r="I59" s="104"/>
      <c r="J59" s="104"/>
      <c r="K59" s="80"/>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c r="EO59" s="103"/>
      <c r="EP59" s="103"/>
      <c r="EQ59" s="103"/>
      <c r="ER59" s="103"/>
      <c r="ES59" s="103"/>
      <c r="ET59" s="103"/>
      <c r="EU59" s="103"/>
      <c r="EV59" s="103"/>
      <c r="EW59" s="103"/>
      <c r="EX59" s="103"/>
      <c r="EY59" s="103"/>
      <c r="EZ59" s="103"/>
      <c r="FA59" s="103"/>
      <c r="FB59" s="103"/>
      <c r="FC59" s="103"/>
      <c r="FD59" s="103"/>
      <c r="FE59" s="103"/>
      <c r="FF59" s="103"/>
      <c r="FG59" s="103"/>
      <c r="FH59" s="103"/>
      <c r="FI59" s="103"/>
      <c r="FJ59" s="103"/>
      <c r="FK59" s="80"/>
      <c r="FL59" s="80"/>
    </row>
    <row r="60" spans="1:168" ht="12.75">
      <c r="A60" s="100" t="s">
        <v>328</v>
      </c>
      <c r="B60" s="101" t="s">
        <v>329</v>
      </c>
      <c r="C60" s="102">
        <f>+C61</f>
        <v>0</v>
      </c>
      <c r="D60" s="102">
        <f>+D61</f>
        <v>6751600</v>
      </c>
      <c r="E60" s="102">
        <f>+E61</f>
        <v>0</v>
      </c>
      <c r="F60" s="102">
        <f>+F61</f>
        <v>3303156</v>
      </c>
      <c r="G60" s="102">
        <f>+G61</f>
        <v>303591</v>
      </c>
      <c r="H60" s="103"/>
      <c r="I60" s="104"/>
      <c r="J60" s="104"/>
      <c r="K60" s="80"/>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c r="EO60" s="103"/>
      <c r="EP60" s="103"/>
      <c r="EQ60" s="103"/>
      <c r="ER60" s="103"/>
      <c r="ES60" s="103"/>
      <c r="ET60" s="103"/>
      <c r="EU60" s="103"/>
      <c r="EV60" s="103"/>
      <c r="EW60" s="103"/>
      <c r="EX60" s="103"/>
      <c r="EY60" s="103"/>
      <c r="EZ60" s="103"/>
      <c r="FA60" s="103"/>
      <c r="FB60" s="103"/>
      <c r="FC60" s="103"/>
      <c r="FD60" s="103"/>
      <c r="FE60" s="103"/>
      <c r="FF60" s="103"/>
      <c r="FG60" s="103"/>
      <c r="FH60" s="103"/>
      <c r="FI60" s="103"/>
      <c r="FJ60" s="103"/>
      <c r="FK60" s="80"/>
      <c r="FL60" s="80"/>
    </row>
    <row r="61" spans="1:168" ht="25.5">
      <c r="A61" s="100" t="s">
        <v>330</v>
      </c>
      <c r="B61" s="101" t="s">
        <v>331</v>
      </c>
      <c r="C61" s="102">
        <f>+C62+C74</f>
        <v>0</v>
      </c>
      <c r="D61" s="102">
        <f>+D62+D74</f>
        <v>6751600</v>
      </c>
      <c r="E61" s="102">
        <f>+E62+E74</f>
        <v>0</v>
      </c>
      <c r="F61" s="102">
        <f>+F62+F74</f>
        <v>3303156</v>
      </c>
      <c r="G61" s="102">
        <f>+G62+G74</f>
        <v>303591</v>
      </c>
      <c r="H61" s="103"/>
      <c r="I61" s="104"/>
      <c r="J61" s="104"/>
      <c r="K61" s="80"/>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c r="EO61" s="103"/>
      <c r="EP61" s="103"/>
      <c r="EQ61" s="103"/>
      <c r="ER61" s="103"/>
      <c r="ES61" s="103"/>
      <c r="ET61" s="103"/>
      <c r="EU61" s="103"/>
      <c r="EV61" s="103"/>
      <c r="EW61" s="103"/>
      <c r="EX61" s="103"/>
      <c r="EY61" s="103"/>
      <c r="EZ61" s="103"/>
      <c r="FA61" s="103"/>
      <c r="FB61" s="103"/>
      <c r="FC61" s="103"/>
      <c r="FD61" s="103"/>
      <c r="FE61" s="103"/>
      <c r="FF61" s="103"/>
      <c r="FG61" s="103"/>
      <c r="FH61" s="103"/>
      <c r="FI61" s="103"/>
      <c r="FJ61" s="103"/>
      <c r="FK61" s="80"/>
      <c r="FL61" s="80"/>
    </row>
    <row r="62" spans="1:168" ht="12.75">
      <c r="A62" s="100" t="s">
        <v>332</v>
      </c>
      <c r="B62" s="101" t="s">
        <v>333</v>
      </c>
      <c r="C62" s="102">
        <f>C63+C64+C65+C66+C68+C69+C70+C71+C67+C72+C73</f>
        <v>0</v>
      </c>
      <c r="D62" s="102">
        <f>D63+D64+D65+D66+D68+D69+D70+D71+D67+D72+D73</f>
        <v>6134600</v>
      </c>
      <c r="E62" s="102">
        <f>E63+E64+E65+E66+E68+E69+E70+E71+E67+E72+E73</f>
        <v>0</v>
      </c>
      <c r="F62" s="102">
        <f>F63+F64+F65+F66+F68+F69+F70+F71+F67+F72+F73</f>
        <v>2248371</v>
      </c>
      <c r="G62" s="102">
        <f>G63+G64+G65+G66+G68+G69+G70+G71+G67+G72+G73</f>
        <v>213975</v>
      </c>
      <c r="H62" s="103"/>
      <c r="I62" s="104"/>
      <c r="J62" s="104"/>
      <c r="K62" s="80"/>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c r="BR62" s="103"/>
      <c r="BS62" s="103"/>
      <c r="BT62" s="103"/>
      <c r="BU62" s="103"/>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c r="EO62" s="103"/>
      <c r="EP62" s="103"/>
      <c r="EQ62" s="103"/>
      <c r="ER62" s="103"/>
      <c r="ES62" s="103"/>
      <c r="ET62" s="103"/>
      <c r="EU62" s="103"/>
      <c r="EV62" s="103"/>
      <c r="EW62" s="103"/>
      <c r="EX62" s="103"/>
      <c r="EY62" s="103"/>
      <c r="EZ62" s="103"/>
      <c r="FA62" s="103"/>
      <c r="FB62" s="103"/>
      <c r="FC62" s="103"/>
      <c r="FD62" s="103"/>
      <c r="FE62" s="103"/>
      <c r="FF62" s="103"/>
      <c r="FG62" s="103"/>
      <c r="FH62" s="103"/>
      <c r="FI62" s="103"/>
      <c r="FJ62" s="103"/>
      <c r="FK62" s="80"/>
      <c r="FL62" s="80"/>
    </row>
    <row r="63" spans="1:168" ht="25.5">
      <c r="A63" s="105" t="s">
        <v>334</v>
      </c>
      <c r="B63" s="119" t="s">
        <v>335</v>
      </c>
      <c r="C63" s="107"/>
      <c r="D63" s="102"/>
      <c r="E63" s="102"/>
      <c r="F63" s="107"/>
      <c r="G63" s="107"/>
      <c r="H63" s="103"/>
      <c r="I63" s="104"/>
      <c r="J63" s="104"/>
      <c r="K63" s="80"/>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80"/>
      <c r="FL63" s="80"/>
    </row>
    <row r="64" spans="1:168" ht="25.5">
      <c r="A64" s="105" t="s">
        <v>336</v>
      </c>
      <c r="B64" s="119" t="s">
        <v>337</v>
      </c>
      <c r="C64" s="107"/>
      <c r="D64" s="102">
        <v>34000</v>
      </c>
      <c r="E64" s="102"/>
      <c r="F64" s="107">
        <v>1051192</v>
      </c>
      <c r="G64" s="107">
        <f>F64-H64</f>
        <v>95524</v>
      </c>
      <c r="H64" s="142">
        <v>955668</v>
      </c>
      <c r="I64" s="104"/>
      <c r="J64" s="104"/>
      <c r="K64" s="80"/>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c r="EO64" s="103"/>
      <c r="EP64" s="103"/>
      <c r="EQ64" s="103"/>
      <c r="ER64" s="103"/>
      <c r="ES64" s="103"/>
      <c r="ET64" s="103"/>
      <c r="EU64" s="103"/>
      <c r="EV64" s="103"/>
      <c r="EW64" s="103"/>
      <c r="EX64" s="103"/>
      <c r="EY64" s="103"/>
      <c r="EZ64" s="103"/>
      <c r="FA64" s="103"/>
      <c r="FB64" s="103"/>
      <c r="FC64" s="103"/>
      <c r="FD64" s="103"/>
      <c r="FE64" s="103"/>
      <c r="FF64" s="103"/>
      <c r="FG64" s="103"/>
      <c r="FH64" s="103"/>
      <c r="FI64" s="103"/>
      <c r="FJ64" s="103"/>
      <c r="FK64" s="80"/>
      <c r="FL64" s="80"/>
    </row>
    <row r="65" spans="1:168" ht="25.5">
      <c r="A65" s="120" t="s">
        <v>338</v>
      </c>
      <c r="B65" s="119" t="s">
        <v>339</v>
      </c>
      <c r="C65" s="107"/>
      <c r="D65" s="102">
        <v>4231000</v>
      </c>
      <c r="E65" s="102"/>
      <c r="F65" s="107"/>
      <c r="G65" s="107"/>
      <c r="H65" s="142"/>
      <c r="I65" s="104"/>
      <c r="J65" s="104"/>
      <c r="K65" s="80"/>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c r="EO65" s="103"/>
      <c r="EP65" s="103"/>
      <c r="EQ65" s="103"/>
      <c r="ER65" s="103"/>
      <c r="ES65" s="103"/>
      <c r="ET65" s="103"/>
      <c r="EU65" s="103"/>
      <c r="EV65" s="103"/>
      <c r="EW65" s="103"/>
      <c r="EX65" s="103"/>
      <c r="EY65" s="103"/>
      <c r="EZ65" s="103"/>
      <c r="FA65" s="103"/>
      <c r="FB65" s="103"/>
      <c r="FC65" s="103"/>
      <c r="FD65" s="103"/>
      <c r="FE65" s="103"/>
      <c r="FF65" s="103"/>
      <c r="FG65" s="103"/>
      <c r="FH65" s="103"/>
      <c r="FI65" s="103"/>
      <c r="FJ65" s="103"/>
      <c r="FK65" s="80"/>
      <c r="FL65" s="80"/>
    </row>
    <row r="66" spans="1:168" ht="25.5">
      <c r="A66" s="105" t="s">
        <v>340</v>
      </c>
      <c r="B66" s="121" t="s">
        <v>341</v>
      </c>
      <c r="C66" s="107"/>
      <c r="D66" s="102">
        <v>1264000</v>
      </c>
      <c r="E66" s="102"/>
      <c r="F66" s="107">
        <v>1192935</v>
      </c>
      <c r="G66" s="107">
        <f>F66-H66</f>
        <v>117812</v>
      </c>
      <c r="H66" s="142">
        <v>1075123</v>
      </c>
      <c r="I66" s="104"/>
      <c r="J66" s="104"/>
      <c r="K66" s="80"/>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c r="EO66" s="103"/>
      <c r="EP66" s="103"/>
      <c r="EQ66" s="103"/>
      <c r="ER66" s="103"/>
      <c r="ES66" s="103"/>
      <c r="ET66" s="103"/>
      <c r="EU66" s="103"/>
      <c r="EV66" s="103"/>
      <c r="EW66" s="103"/>
      <c r="EX66" s="103"/>
      <c r="EY66" s="103"/>
      <c r="EZ66" s="103"/>
      <c r="FA66" s="103"/>
      <c r="FB66" s="103"/>
      <c r="FC66" s="103"/>
      <c r="FD66" s="103"/>
      <c r="FE66" s="103"/>
      <c r="FF66" s="103"/>
      <c r="FG66" s="103"/>
      <c r="FH66" s="103"/>
      <c r="FI66" s="103"/>
      <c r="FJ66" s="103"/>
      <c r="FK66" s="80"/>
      <c r="FL66" s="80"/>
    </row>
    <row r="67" spans="1:168" ht="12.75">
      <c r="A67" s="105" t="s">
        <v>342</v>
      </c>
      <c r="B67" s="121" t="s">
        <v>343</v>
      </c>
      <c r="C67" s="107"/>
      <c r="D67" s="102"/>
      <c r="E67" s="102"/>
      <c r="F67" s="107"/>
      <c r="G67" s="107"/>
      <c r="H67" s="103"/>
      <c r="I67" s="142">
        <v>3605</v>
      </c>
      <c r="J67" s="104"/>
      <c r="K67" s="80"/>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c r="EO67" s="103"/>
      <c r="EP67" s="103"/>
      <c r="EQ67" s="103"/>
      <c r="ER67" s="103"/>
      <c r="ES67" s="103"/>
      <c r="ET67" s="103"/>
      <c r="EU67" s="103"/>
      <c r="EV67" s="103"/>
      <c r="EW67" s="103"/>
      <c r="EX67" s="103"/>
      <c r="EY67" s="103"/>
      <c r="EZ67" s="103"/>
      <c r="FA67" s="103"/>
      <c r="FB67" s="103"/>
      <c r="FC67" s="103"/>
      <c r="FD67" s="103"/>
      <c r="FE67" s="103"/>
      <c r="FF67" s="103"/>
      <c r="FG67" s="103"/>
      <c r="FH67" s="103"/>
      <c r="FI67" s="103"/>
      <c r="FJ67" s="103"/>
      <c r="FK67" s="80"/>
      <c r="FL67" s="80"/>
    </row>
    <row r="68" spans="1:168" ht="25.5">
      <c r="A68" s="105" t="s">
        <v>344</v>
      </c>
      <c r="B68" s="121" t="s">
        <v>345</v>
      </c>
      <c r="C68" s="107"/>
      <c r="D68" s="102"/>
      <c r="E68" s="102"/>
      <c r="F68" s="107"/>
      <c r="G68" s="107"/>
      <c r="H68" s="103"/>
      <c r="I68" s="104"/>
      <c r="J68" s="104"/>
      <c r="K68" s="80"/>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c r="EO68" s="103"/>
      <c r="EP68" s="103"/>
      <c r="EQ68" s="103"/>
      <c r="ER68" s="103"/>
      <c r="ES68" s="103"/>
      <c r="ET68" s="103"/>
      <c r="EU68" s="103"/>
      <c r="EV68" s="103"/>
      <c r="EW68" s="103"/>
      <c r="EX68" s="103"/>
      <c r="EY68" s="103"/>
      <c r="EZ68" s="103"/>
      <c r="FA68" s="103"/>
      <c r="FB68" s="103"/>
      <c r="FC68" s="103"/>
      <c r="FD68" s="103"/>
      <c r="FE68" s="103"/>
      <c r="FF68" s="103"/>
      <c r="FG68" s="103"/>
      <c r="FH68" s="103"/>
      <c r="FI68" s="103"/>
      <c r="FJ68" s="103"/>
      <c r="FK68" s="80"/>
      <c r="FL68" s="80"/>
    </row>
    <row r="69" spans="1:168" ht="25.5">
      <c r="A69" s="105" t="s">
        <v>346</v>
      </c>
      <c r="B69" s="121" t="s">
        <v>347</v>
      </c>
      <c r="C69" s="107"/>
      <c r="D69" s="102"/>
      <c r="E69" s="102"/>
      <c r="F69" s="107"/>
      <c r="G69" s="107"/>
      <c r="H69" s="103"/>
      <c r="I69" s="104"/>
      <c r="J69" s="104"/>
      <c r="K69" s="80"/>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c r="EO69" s="103"/>
      <c r="EP69" s="103"/>
      <c r="EQ69" s="103"/>
      <c r="ER69" s="103"/>
      <c r="ES69" s="103"/>
      <c r="ET69" s="103"/>
      <c r="EU69" s="103"/>
      <c r="EV69" s="103"/>
      <c r="EW69" s="103"/>
      <c r="EX69" s="103"/>
      <c r="EY69" s="103"/>
      <c r="EZ69" s="103"/>
      <c r="FA69" s="103"/>
      <c r="FB69" s="103"/>
      <c r="FC69" s="103"/>
      <c r="FD69" s="103"/>
      <c r="FE69" s="103"/>
      <c r="FF69" s="103"/>
      <c r="FG69" s="103"/>
      <c r="FH69" s="103"/>
      <c r="FI69" s="103"/>
      <c r="FJ69" s="103"/>
      <c r="FK69" s="80"/>
      <c r="FL69" s="80"/>
    </row>
    <row r="70" spans="1:168" ht="25.5">
      <c r="A70" s="105" t="s">
        <v>348</v>
      </c>
      <c r="B70" s="121" t="s">
        <v>349</v>
      </c>
      <c r="C70" s="107"/>
      <c r="D70" s="102"/>
      <c r="E70" s="102"/>
      <c r="F70" s="107">
        <v>160</v>
      </c>
      <c r="G70" s="107">
        <f>F70-H70</f>
        <v>160</v>
      </c>
      <c r="H70" s="103">
        <v>0</v>
      </c>
      <c r="I70" s="104"/>
      <c r="J70" s="104"/>
      <c r="K70" s="80"/>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c r="EO70" s="103"/>
      <c r="EP70" s="103"/>
      <c r="EQ70" s="103"/>
      <c r="ER70" s="103"/>
      <c r="ES70" s="103"/>
      <c r="ET70" s="103"/>
      <c r="EU70" s="103"/>
      <c r="EV70" s="103"/>
      <c r="EW70" s="103"/>
      <c r="EX70" s="103"/>
      <c r="EY70" s="103"/>
      <c r="EZ70" s="103"/>
      <c r="FA70" s="103"/>
      <c r="FB70" s="103"/>
      <c r="FC70" s="103"/>
      <c r="FD70" s="103"/>
      <c r="FE70" s="103"/>
      <c r="FF70" s="103"/>
      <c r="FG70" s="103"/>
      <c r="FH70" s="103"/>
      <c r="FI70" s="103"/>
      <c r="FJ70" s="103"/>
      <c r="FK70" s="80"/>
      <c r="FL70" s="80"/>
    </row>
    <row r="71" spans="1:168" ht="51">
      <c r="A71" s="105" t="s">
        <v>350</v>
      </c>
      <c r="B71" s="121" t="s">
        <v>351</v>
      </c>
      <c r="C71" s="107"/>
      <c r="D71" s="102">
        <v>6000</v>
      </c>
      <c r="E71" s="102"/>
      <c r="F71" s="107">
        <v>4084</v>
      </c>
      <c r="G71" s="107">
        <f>F71-H71</f>
        <v>479</v>
      </c>
      <c r="H71" s="142">
        <v>3605</v>
      </c>
      <c r="I71" s="104"/>
      <c r="J71" s="104"/>
      <c r="K71" s="80"/>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c r="EO71" s="103"/>
      <c r="EP71" s="103"/>
      <c r="EQ71" s="103"/>
      <c r="ER71" s="103"/>
      <c r="ES71" s="103"/>
      <c r="ET71" s="103"/>
      <c r="EU71" s="103"/>
      <c r="EV71" s="103"/>
      <c r="EW71" s="103"/>
      <c r="EX71" s="103"/>
      <c r="EY71" s="103"/>
      <c r="EZ71" s="103"/>
      <c r="FA71" s="103"/>
      <c r="FB71" s="103"/>
      <c r="FC71" s="103"/>
      <c r="FD71" s="103"/>
      <c r="FE71" s="103"/>
      <c r="FF71" s="103"/>
      <c r="FG71" s="103"/>
      <c r="FH71" s="103"/>
      <c r="FI71" s="103"/>
      <c r="FJ71" s="103"/>
      <c r="FK71" s="80"/>
      <c r="FL71" s="80"/>
    </row>
    <row r="72" spans="1:168" ht="25.5">
      <c r="A72" s="105" t="s">
        <v>352</v>
      </c>
      <c r="B72" s="121" t="s">
        <v>353</v>
      </c>
      <c r="C72" s="107"/>
      <c r="D72" s="102">
        <v>599600</v>
      </c>
      <c r="E72" s="102"/>
      <c r="F72" s="107"/>
      <c r="G72" s="107"/>
      <c r="H72" s="103"/>
      <c r="I72" s="104"/>
      <c r="J72" s="104"/>
      <c r="K72" s="80"/>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c r="EO72" s="103"/>
      <c r="EP72" s="103"/>
      <c r="EQ72" s="103"/>
      <c r="ER72" s="103"/>
      <c r="ES72" s="103"/>
      <c r="ET72" s="103"/>
      <c r="EU72" s="103"/>
      <c r="EV72" s="103"/>
      <c r="EW72" s="103"/>
      <c r="EX72" s="103"/>
      <c r="EY72" s="103"/>
      <c r="EZ72" s="103"/>
      <c r="FA72" s="103"/>
      <c r="FB72" s="103"/>
      <c r="FC72" s="103"/>
      <c r="FD72" s="103"/>
      <c r="FE72" s="103"/>
      <c r="FF72" s="103"/>
      <c r="FG72" s="103"/>
      <c r="FH72" s="103"/>
      <c r="FI72" s="103"/>
      <c r="FJ72" s="103"/>
      <c r="FK72" s="80"/>
      <c r="FL72" s="80"/>
    </row>
    <row r="73" spans="1:168" ht="25.5">
      <c r="A73" s="105" t="s">
        <v>354</v>
      </c>
      <c r="B73" s="121" t="s">
        <v>355</v>
      </c>
      <c r="C73" s="107"/>
      <c r="D73" s="102"/>
      <c r="E73" s="102"/>
      <c r="F73" s="107"/>
      <c r="G73" s="107"/>
      <c r="H73" s="103"/>
      <c r="I73" s="104"/>
      <c r="J73" s="104"/>
      <c r="K73" s="80"/>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c r="EO73" s="103"/>
      <c r="EP73" s="103"/>
      <c r="EQ73" s="103"/>
      <c r="ER73" s="103"/>
      <c r="ES73" s="103"/>
      <c r="ET73" s="103"/>
      <c r="EU73" s="103"/>
      <c r="EV73" s="103"/>
      <c r="EW73" s="103"/>
      <c r="EX73" s="103"/>
      <c r="EY73" s="103"/>
      <c r="EZ73" s="103"/>
      <c r="FA73" s="103"/>
      <c r="FB73" s="103"/>
      <c r="FC73" s="103"/>
      <c r="FD73" s="103"/>
      <c r="FE73" s="103"/>
      <c r="FF73" s="103"/>
      <c r="FG73" s="103"/>
      <c r="FH73" s="103"/>
      <c r="FI73" s="103"/>
      <c r="FJ73" s="103"/>
      <c r="FK73" s="80"/>
      <c r="FL73" s="80"/>
    </row>
    <row r="74" spans="1:168" ht="12.75">
      <c r="A74" s="100" t="s">
        <v>356</v>
      </c>
      <c r="B74" s="101" t="s">
        <v>357</v>
      </c>
      <c r="C74" s="102">
        <f>+C75+C76+C77+C78+C79+C80+C81+C82</f>
        <v>0</v>
      </c>
      <c r="D74" s="102">
        <f>+D75+D76+D77+D78+D79+D80+D81+D82</f>
        <v>617000</v>
      </c>
      <c r="E74" s="102">
        <f>+E75+E76+E77+E78+E79+E80+E81+E82</f>
        <v>0</v>
      </c>
      <c r="F74" s="102">
        <f>+F75+F76+F77+F78+F79+F80+F81+F82</f>
        <v>1054785</v>
      </c>
      <c r="G74" s="102">
        <f>+G75+G76+G77+G78+G79+G80+G81+G82</f>
        <v>89616</v>
      </c>
      <c r="H74" s="115"/>
      <c r="I74" s="104"/>
      <c r="J74" s="104"/>
      <c r="K74" s="80"/>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3"/>
      <c r="DA74" s="103"/>
      <c r="DB74" s="103"/>
      <c r="DC74" s="103"/>
      <c r="DD74" s="103"/>
      <c r="DE74" s="103"/>
      <c r="DF74" s="103"/>
      <c r="DG74" s="103"/>
      <c r="DH74" s="103"/>
      <c r="DI74" s="103"/>
      <c r="DJ74" s="103"/>
      <c r="DK74" s="103"/>
      <c r="DL74" s="103"/>
      <c r="DM74" s="103"/>
      <c r="DN74" s="103"/>
      <c r="DO74" s="103"/>
      <c r="DP74" s="103"/>
      <c r="DQ74" s="103"/>
      <c r="DR74" s="103"/>
      <c r="DS74" s="103"/>
      <c r="DT74" s="103"/>
      <c r="DU74" s="103"/>
      <c r="DV74" s="103"/>
      <c r="DW74" s="103"/>
      <c r="DX74" s="103"/>
      <c r="DY74" s="103"/>
      <c r="DZ74" s="103"/>
      <c r="EA74" s="103"/>
      <c r="EB74" s="103"/>
      <c r="EC74" s="103"/>
      <c r="ED74" s="103"/>
      <c r="EE74" s="103"/>
      <c r="EF74" s="103"/>
      <c r="EG74" s="103"/>
      <c r="EH74" s="103"/>
      <c r="EI74" s="103"/>
      <c r="EJ74" s="103"/>
      <c r="EK74" s="103"/>
      <c r="EL74" s="103"/>
      <c r="EM74" s="103"/>
      <c r="EN74" s="103"/>
      <c r="EO74" s="103"/>
      <c r="EP74" s="103"/>
      <c r="EQ74" s="103"/>
      <c r="ER74" s="103"/>
      <c r="ES74" s="103"/>
      <c r="ET74" s="103"/>
      <c r="EU74" s="103"/>
      <c r="EV74" s="103"/>
      <c r="EW74" s="103"/>
      <c r="EX74" s="103"/>
      <c r="EY74" s="103"/>
      <c r="EZ74" s="103"/>
      <c r="FA74" s="103"/>
      <c r="FB74" s="103"/>
      <c r="FC74" s="103"/>
      <c r="FD74" s="103"/>
      <c r="FE74" s="103"/>
      <c r="FF74" s="103"/>
      <c r="FG74" s="103"/>
      <c r="FH74" s="103"/>
      <c r="FI74" s="103"/>
      <c r="FJ74" s="103"/>
      <c r="FK74" s="80"/>
      <c r="FL74" s="80"/>
    </row>
    <row r="75" spans="1:168" ht="25.5">
      <c r="A75" s="122" t="s">
        <v>358</v>
      </c>
      <c r="B75" s="106" t="s">
        <v>359</v>
      </c>
      <c r="C75" s="107"/>
      <c r="D75" s="102"/>
      <c r="E75" s="102"/>
      <c r="F75" s="107"/>
      <c r="G75" s="107"/>
      <c r="H75" s="103"/>
      <c r="I75" s="104"/>
      <c r="J75" s="104"/>
      <c r="K75" s="80"/>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103"/>
      <c r="BS75" s="103"/>
      <c r="BT75" s="103"/>
      <c r="BU75" s="103"/>
      <c r="BV75" s="103"/>
      <c r="BW75" s="103"/>
      <c r="BX75" s="103"/>
      <c r="BY75" s="103"/>
      <c r="BZ75" s="103"/>
      <c r="CA75" s="103"/>
      <c r="CB75" s="103"/>
      <c r="CC75" s="103"/>
      <c r="CD75" s="103"/>
      <c r="CE75" s="103"/>
      <c r="CF75" s="103"/>
      <c r="CG75" s="103"/>
      <c r="CH75" s="103"/>
      <c r="CI75" s="103"/>
      <c r="CJ75" s="103"/>
      <c r="CK75" s="103"/>
      <c r="CL75" s="103"/>
      <c r="CM75" s="103"/>
      <c r="CN75" s="103"/>
      <c r="CO75" s="103"/>
      <c r="CP75" s="103"/>
      <c r="CQ75" s="103"/>
      <c r="CR75" s="103"/>
      <c r="CS75" s="103"/>
      <c r="CT75" s="103"/>
      <c r="CU75" s="103"/>
      <c r="CV75" s="103"/>
      <c r="CW75" s="103"/>
      <c r="CX75" s="103"/>
      <c r="CY75" s="103"/>
      <c r="CZ75" s="103"/>
      <c r="DA75" s="103"/>
      <c r="DB75" s="103"/>
      <c r="DC75" s="103"/>
      <c r="DD75" s="103"/>
      <c r="DE75" s="103"/>
      <c r="DF75" s="103"/>
      <c r="DG75" s="103"/>
      <c r="DH75" s="103"/>
      <c r="DI75" s="103"/>
      <c r="DJ75" s="103"/>
      <c r="DK75" s="103"/>
      <c r="DL75" s="103"/>
      <c r="DM75" s="103"/>
      <c r="DN75" s="103"/>
      <c r="DO75" s="103"/>
      <c r="DP75" s="103"/>
      <c r="DQ75" s="103"/>
      <c r="DR75" s="103"/>
      <c r="DS75" s="103"/>
      <c r="DT75" s="103"/>
      <c r="DU75" s="103"/>
      <c r="DV75" s="103"/>
      <c r="DW75" s="103"/>
      <c r="DX75" s="103"/>
      <c r="DY75" s="103"/>
      <c r="DZ75" s="103"/>
      <c r="EA75" s="103"/>
      <c r="EB75" s="103"/>
      <c r="EC75" s="103"/>
      <c r="ED75" s="103"/>
      <c r="EE75" s="103"/>
      <c r="EF75" s="103"/>
      <c r="EG75" s="103"/>
      <c r="EH75" s="103"/>
      <c r="EI75" s="103"/>
      <c r="EJ75" s="103"/>
      <c r="EK75" s="103"/>
      <c r="EL75" s="103"/>
      <c r="EM75" s="103"/>
      <c r="EN75" s="103"/>
      <c r="EO75" s="103"/>
      <c r="EP75" s="103"/>
      <c r="EQ75" s="103"/>
      <c r="ER75" s="103"/>
      <c r="ES75" s="103"/>
      <c r="ET75" s="103"/>
      <c r="EU75" s="103"/>
      <c r="EV75" s="103"/>
      <c r="EW75" s="103"/>
      <c r="EX75" s="103"/>
      <c r="EY75" s="103"/>
      <c r="EZ75" s="103"/>
      <c r="FA75" s="103"/>
      <c r="FB75" s="103"/>
      <c r="FC75" s="103"/>
      <c r="FD75" s="103"/>
      <c r="FE75" s="103"/>
      <c r="FF75" s="103"/>
      <c r="FG75" s="103"/>
      <c r="FH75" s="103"/>
      <c r="FI75" s="103"/>
      <c r="FJ75" s="103"/>
      <c r="FK75" s="80"/>
      <c r="FL75" s="80"/>
    </row>
    <row r="76" spans="1:168" ht="25.5">
      <c r="A76" s="122" t="s">
        <v>360</v>
      </c>
      <c r="B76" s="123" t="s">
        <v>341</v>
      </c>
      <c r="C76" s="107"/>
      <c r="D76" s="102"/>
      <c r="E76" s="102"/>
      <c r="F76" s="107"/>
      <c r="G76" s="107"/>
      <c r="H76" s="103"/>
      <c r="I76" s="104"/>
      <c r="J76" s="104"/>
      <c r="K76" s="80"/>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103"/>
      <c r="BS76" s="103"/>
      <c r="BT76" s="103"/>
      <c r="BU76" s="103"/>
      <c r="BV76" s="103"/>
      <c r="BW76" s="103"/>
      <c r="BX76" s="103"/>
      <c r="BY76" s="103"/>
      <c r="BZ76" s="103"/>
      <c r="CA76" s="103"/>
      <c r="CB76" s="103"/>
      <c r="CC76" s="103"/>
      <c r="CD76" s="103"/>
      <c r="CE76" s="103"/>
      <c r="CF76" s="103"/>
      <c r="CG76" s="103"/>
      <c r="CH76" s="103"/>
      <c r="CI76" s="103"/>
      <c r="CJ76" s="103"/>
      <c r="CK76" s="103"/>
      <c r="CL76" s="103"/>
      <c r="CM76" s="103"/>
      <c r="CN76" s="103"/>
      <c r="CO76" s="103"/>
      <c r="CP76" s="103"/>
      <c r="CQ76" s="103"/>
      <c r="CR76" s="103"/>
      <c r="CS76" s="103"/>
      <c r="CT76" s="103"/>
      <c r="CU76" s="103"/>
      <c r="CV76" s="103"/>
      <c r="CW76" s="103"/>
      <c r="CX76" s="103"/>
      <c r="CY76" s="103"/>
      <c r="CZ76" s="103"/>
      <c r="DA76" s="103"/>
      <c r="DB76" s="103"/>
      <c r="DC76" s="103"/>
      <c r="DD76" s="103"/>
      <c r="DE76" s="103"/>
      <c r="DF76" s="103"/>
      <c r="DG76" s="103"/>
      <c r="DH76" s="103"/>
      <c r="DI76" s="103"/>
      <c r="DJ76" s="103"/>
      <c r="DK76" s="103"/>
      <c r="DL76" s="103"/>
      <c r="DM76" s="103"/>
      <c r="DN76" s="103"/>
      <c r="DO76" s="103"/>
      <c r="DP76" s="103"/>
      <c r="DQ76" s="103"/>
      <c r="DR76" s="103"/>
      <c r="DS76" s="103"/>
      <c r="DT76" s="103"/>
      <c r="DU76" s="103"/>
      <c r="DV76" s="103"/>
      <c r="DW76" s="103"/>
      <c r="DX76" s="103"/>
      <c r="DY76" s="103"/>
      <c r="DZ76" s="103"/>
      <c r="EA76" s="103"/>
      <c r="EB76" s="103"/>
      <c r="EC76" s="103"/>
      <c r="ED76" s="103"/>
      <c r="EE76" s="103"/>
      <c r="EF76" s="103"/>
      <c r="EG76" s="103"/>
      <c r="EH76" s="103"/>
      <c r="EI76" s="103"/>
      <c r="EJ76" s="103"/>
      <c r="EK76" s="103"/>
      <c r="EL76" s="103"/>
      <c r="EM76" s="103"/>
      <c r="EN76" s="103"/>
      <c r="EO76" s="103"/>
      <c r="EP76" s="103"/>
      <c r="EQ76" s="103"/>
      <c r="ER76" s="103"/>
      <c r="ES76" s="103"/>
      <c r="ET76" s="103"/>
      <c r="EU76" s="103"/>
      <c r="EV76" s="103"/>
      <c r="EW76" s="103"/>
      <c r="EX76" s="103"/>
      <c r="EY76" s="103"/>
      <c r="EZ76" s="103"/>
      <c r="FA76" s="103"/>
      <c r="FB76" s="103"/>
      <c r="FC76" s="103"/>
      <c r="FD76" s="103"/>
      <c r="FE76" s="103"/>
      <c r="FF76" s="103"/>
      <c r="FG76" s="103"/>
      <c r="FH76" s="103"/>
      <c r="FI76" s="103"/>
      <c r="FJ76" s="103"/>
      <c r="FK76" s="80"/>
      <c r="FL76" s="80"/>
    </row>
    <row r="77" spans="1:168" ht="38.25">
      <c r="A77" s="105" t="s">
        <v>361</v>
      </c>
      <c r="B77" s="106" t="s">
        <v>362</v>
      </c>
      <c r="C77" s="107"/>
      <c r="D77" s="102"/>
      <c r="E77" s="102"/>
      <c r="F77" s="107">
        <v>-269</v>
      </c>
      <c r="G77" s="107">
        <f>F77-H77</f>
        <v>0</v>
      </c>
      <c r="H77" s="142">
        <v>-269</v>
      </c>
      <c r="I77" s="104"/>
      <c r="J77" s="104"/>
      <c r="K77" s="80"/>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3"/>
      <c r="BQ77" s="103"/>
      <c r="BR77" s="103"/>
      <c r="BS77" s="103"/>
      <c r="BT77" s="103"/>
      <c r="BU77" s="103"/>
      <c r="BV77" s="103"/>
      <c r="BW77" s="103"/>
      <c r="BX77" s="103"/>
      <c r="BY77" s="103"/>
      <c r="BZ77" s="103"/>
      <c r="CA77" s="103"/>
      <c r="CB77" s="103"/>
      <c r="CC77" s="103"/>
      <c r="CD77" s="103"/>
      <c r="CE77" s="103"/>
      <c r="CF77" s="103"/>
      <c r="CG77" s="103"/>
      <c r="CH77" s="103"/>
      <c r="CI77" s="103"/>
      <c r="CJ77" s="103"/>
      <c r="CK77" s="103"/>
      <c r="CL77" s="103"/>
      <c r="CM77" s="103"/>
      <c r="CN77" s="103"/>
      <c r="CO77" s="103"/>
      <c r="CP77" s="103"/>
      <c r="CQ77" s="103"/>
      <c r="CR77" s="103"/>
      <c r="CS77" s="103"/>
      <c r="CT77" s="103"/>
      <c r="CU77" s="103"/>
      <c r="CV77" s="103"/>
      <c r="CW77" s="103"/>
      <c r="CX77" s="103"/>
      <c r="CY77" s="103"/>
      <c r="CZ77" s="103"/>
      <c r="DA77" s="103"/>
      <c r="DB77" s="103"/>
      <c r="DC77" s="103"/>
      <c r="DD77" s="103"/>
      <c r="DE77" s="103"/>
      <c r="DF77" s="103"/>
      <c r="DG77" s="103"/>
      <c r="DH77" s="103"/>
      <c r="DI77" s="103"/>
      <c r="DJ77" s="103"/>
      <c r="DK77" s="103"/>
      <c r="DL77" s="103"/>
      <c r="DM77" s="103"/>
      <c r="DN77" s="103"/>
      <c r="DO77" s="103"/>
      <c r="DP77" s="103"/>
      <c r="DQ77" s="103"/>
      <c r="DR77" s="103"/>
      <c r="DS77" s="103"/>
      <c r="DT77" s="103"/>
      <c r="DU77" s="103"/>
      <c r="DV77" s="103"/>
      <c r="DW77" s="103"/>
      <c r="DX77" s="103"/>
      <c r="DY77" s="103"/>
      <c r="DZ77" s="103"/>
      <c r="EA77" s="103"/>
      <c r="EB77" s="103"/>
      <c r="EC77" s="103"/>
      <c r="ED77" s="103"/>
      <c r="EE77" s="103"/>
      <c r="EF77" s="103"/>
      <c r="EG77" s="103"/>
      <c r="EH77" s="103"/>
      <c r="EI77" s="103"/>
      <c r="EJ77" s="103"/>
      <c r="EK77" s="103"/>
      <c r="EL77" s="103"/>
      <c r="EM77" s="103"/>
      <c r="EN77" s="103"/>
      <c r="EO77" s="103"/>
      <c r="EP77" s="103"/>
      <c r="EQ77" s="103"/>
      <c r="ER77" s="103"/>
      <c r="ES77" s="103"/>
      <c r="ET77" s="103"/>
      <c r="EU77" s="103"/>
      <c r="EV77" s="103"/>
      <c r="EW77" s="103"/>
      <c r="EX77" s="103"/>
      <c r="EY77" s="103"/>
      <c r="EZ77" s="103"/>
      <c r="FA77" s="103"/>
      <c r="FB77" s="103"/>
      <c r="FC77" s="103"/>
      <c r="FD77" s="103"/>
      <c r="FE77" s="103"/>
      <c r="FF77" s="103"/>
      <c r="FG77" s="103"/>
      <c r="FH77" s="103"/>
      <c r="FI77" s="103"/>
      <c r="FJ77" s="103"/>
      <c r="FK77" s="80"/>
      <c r="FL77" s="80"/>
    </row>
    <row r="78" spans="1:168" ht="38.25">
      <c r="A78" s="105" t="s">
        <v>363</v>
      </c>
      <c r="B78" s="106" t="s">
        <v>364</v>
      </c>
      <c r="C78" s="107"/>
      <c r="D78" s="102"/>
      <c r="E78" s="102"/>
      <c r="F78" s="107">
        <v>-818</v>
      </c>
      <c r="G78" s="107">
        <f>F78-H78</f>
        <v>-7</v>
      </c>
      <c r="H78" s="142">
        <v>-811</v>
      </c>
      <c r="I78" s="104"/>
      <c r="J78" s="104"/>
      <c r="K78" s="80"/>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103"/>
      <c r="BS78" s="103"/>
      <c r="BT78" s="103"/>
      <c r="BU78" s="103"/>
      <c r="BV78" s="103"/>
      <c r="BW78" s="103"/>
      <c r="BX78" s="103"/>
      <c r="BY78" s="103"/>
      <c r="BZ78" s="103"/>
      <c r="CA78" s="103"/>
      <c r="CB78" s="103"/>
      <c r="CC78" s="103"/>
      <c r="CD78" s="103"/>
      <c r="CE78" s="103"/>
      <c r="CF78" s="103"/>
      <c r="CG78" s="103"/>
      <c r="CH78" s="103"/>
      <c r="CI78" s="103"/>
      <c r="CJ78" s="103"/>
      <c r="CK78" s="103"/>
      <c r="CL78" s="103"/>
      <c r="CM78" s="103"/>
      <c r="CN78" s="103"/>
      <c r="CO78" s="103"/>
      <c r="CP78" s="103"/>
      <c r="CQ78" s="103"/>
      <c r="CR78" s="103"/>
      <c r="CS78" s="103"/>
      <c r="CT78" s="103"/>
      <c r="CU78" s="103"/>
      <c r="CV78" s="103"/>
      <c r="CW78" s="103"/>
      <c r="CX78" s="103"/>
      <c r="CY78" s="103"/>
      <c r="CZ78" s="103"/>
      <c r="DA78" s="103"/>
      <c r="DB78" s="103"/>
      <c r="DC78" s="103"/>
      <c r="DD78" s="103"/>
      <c r="DE78" s="103"/>
      <c r="DF78" s="103"/>
      <c r="DG78" s="103"/>
      <c r="DH78" s="103"/>
      <c r="DI78" s="103"/>
      <c r="DJ78" s="103"/>
      <c r="DK78" s="103"/>
      <c r="DL78" s="103"/>
      <c r="DM78" s="103"/>
      <c r="DN78" s="103"/>
      <c r="DO78" s="103"/>
      <c r="DP78" s="103"/>
      <c r="DQ78" s="103"/>
      <c r="DR78" s="103"/>
      <c r="DS78" s="103"/>
      <c r="DT78" s="103"/>
      <c r="DU78" s="103"/>
      <c r="DV78" s="103"/>
      <c r="DW78" s="103"/>
      <c r="DX78" s="103"/>
      <c r="DY78" s="103"/>
      <c r="DZ78" s="103"/>
      <c r="EA78" s="103"/>
      <c r="EB78" s="103"/>
      <c r="EC78" s="103"/>
      <c r="ED78" s="103"/>
      <c r="EE78" s="103"/>
      <c r="EF78" s="103"/>
      <c r="EG78" s="103"/>
      <c r="EH78" s="103"/>
      <c r="EI78" s="103"/>
      <c r="EJ78" s="103"/>
      <c r="EK78" s="103"/>
      <c r="EL78" s="103"/>
      <c r="EM78" s="103"/>
      <c r="EN78" s="103"/>
      <c r="EO78" s="103"/>
      <c r="EP78" s="103"/>
      <c r="EQ78" s="103"/>
      <c r="ER78" s="103"/>
      <c r="ES78" s="103"/>
      <c r="ET78" s="103"/>
      <c r="EU78" s="103"/>
      <c r="EV78" s="103"/>
      <c r="EW78" s="103"/>
      <c r="EX78" s="103"/>
      <c r="EY78" s="103"/>
      <c r="EZ78" s="103"/>
      <c r="FA78" s="103"/>
      <c r="FB78" s="103"/>
      <c r="FC78" s="103"/>
      <c r="FD78" s="103"/>
      <c r="FE78" s="103"/>
      <c r="FF78" s="103"/>
      <c r="FG78" s="103"/>
      <c r="FH78" s="103"/>
      <c r="FI78" s="103"/>
      <c r="FJ78" s="103"/>
      <c r="FK78" s="80"/>
      <c r="FL78" s="80"/>
    </row>
    <row r="79" spans="1:168" ht="25.5">
      <c r="A79" s="105" t="s">
        <v>365</v>
      </c>
      <c r="B79" s="106" t="s">
        <v>345</v>
      </c>
      <c r="C79" s="107"/>
      <c r="D79" s="102"/>
      <c r="E79" s="102"/>
      <c r="F79" s="107">
        <v>1054986</v>
      </c>
      <c r="G79" s="107">
        <f>F79-H79</f>
        <v>89449</v>
      </c>
      <c r="H79" s="142">
        <v>965537</v>
      </c>
      <c r="I79" s="104"/>
      <c r="J79" s="104"/>
      <c r="K79" s="80"/>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103"/>
      <c r="BS79" s="103"/>
      <c r="BT79" s="103"/>
      <c r="BU79" s="103"/>
      <c r="BV79" s="103"/>
      <c r="BW79" s="103"/>
      <c r="BX79" s="103"/>
      <c r="BY79" s="103"/>
      <c r="BZ79" s="103"/>
      <c r="CA79" s="103"/>
      <c r="CB79" s="103"/>
      <c r="CC79" s="103"/>
      <c r="CD79" s="103"/>
      <c r="CE79" s="103"/>
      <c r="CF79" s="103"/>
      <c r="CG79" s="103"/>
      <c r="CH79" s="103"/>
      <c r="CI79" s="103"/>
      <c r="CJ79" s="103"/>
      <c r="CK79" s="103"/>
      <c r="CL79" s="103"/>
      <c r="CM79" s="103"/>
      <c r="CN79" s="103"/>
      <c r="CO79" s="103"/>
      <c r="CP79" s="103"/>
      <c r="CQ79" s="103"/>
      <c r="CR79" s="103"/>
      <c r="CS79" s="103"/>
      <c r="CT79" s="103"/>
      <c r="CU79" s="103"/>
      <c r="CV79" s="103"/>
      <c r="CW79" s="103"/>
      <c r="CX79" s="103"/>
      <c r="CY79" s="103"/>
      <c r="CZ79" s="103"/>
      <c r="DA79" s="103"/>
      <c r="DB79" s="103"/>
      <c r="DC79" s="103"/>
      <c r="DD79" s="103"/>
      <c r="DE79" s="103"/>
      <c r="DF79" s="103"/>
      <c r="DG79" s="103"/>
      <c r="DH79" s="103"/>
      <c r="DI79" s="103"/>
      <c r="DJ79" s="103"/>
      <c r="DK79" s="103"/>
      <c r="DL79" s="103"/>
      <c r="DM79" s="103"/>
      <c r="DN79" s="103"/>
      <c r="DO79" s="103"/>
      <c r="DP79" s="103"/>
      <c r="DQ79" s="103"/>
      <c r="DR79" s="103"/>
      <c r="DS79" s="103"/>
      <c r="DT79" s="103"/>
      <c r="DU79" s="103"/>
      <c r="DV79" s="103"/>
      <c r="DW79" s="103"/>
      <c r="DX79" s="103"/>
      <c r="DY79" s="103"/>
      <c r="DZ79" s="103"/>
      <c r="EA79" s="103"/>
      <c r="EB79" s="103"/>
      <c r="EC79" s="103"/>
      <c r="ED79" s="103"/>
      <c r="EE79" s="103"/>
      <c r="EF79" s="103"/>
      <c r="EG79" s="103"/>
      <c r="EH79" s="103"/>
      <c r="EI79" s="103"/>
      <c r="EJ79" s="103"/>
      <c r="EK79" s="103"/>
      <c r="EL79" s="103"/>
      <c r="EM79" s="103"/>
      <c r="EN79" s="103"/>
      <c r="EO79" s="103"/>
      <c r="EP79" s="103"/>
      <c r="EQ79" s="103"/>
      <c r="ER79" s="103"/>
      <c r="ES79" s="103"/>
      <c r="ET79" s="103"/>
      <c r="EU79" s="103"/>
      <c r="EV79" s="103"/>
      <c r="EW79" s="103"/>
      <c r="EX79" s="103"/>
      <c r="EY79" s="103"/>
      <c r="EZ79" s="103"/>
      <c r="FA79" s="103"/>
      <c r="FB79" s="103"/>
      <c r="FC79" s="103"/>
      <c r="FD79" s="103"/>
      <c r="FE79" s="103"/>
      <c r="FF79" s="103"/>
      <c r="FG79" s="103"/>
      <c r="FH79" s="103"/>
      <c r="FI79" s="103"/>
      <c r="FJ79" s="103"/>
      <c r="FK79" s="80"/>
      <c r="FL79" s="80"/>
    </row>
    <row r="80" spans="1:95" ht="25.5">
      <c r="A80" s="113" t="s">
        <v>366</v>
      </c>
      <c r="B80" s="124" t="s">
        <v>367</v>
      </c>
      <c r="C80" s="107"/>
      <c r="D80" s="102">
        <v>617000</v>
      </c>
      <c r="E80" s="102"/>
      <c r="F80" s="107"/>
      <c r="G80" s="107"/>
      <c r="I80" s="104"/>
      <c r="J80" s="104"/>
      <c r="K80" s="80"/>
      <c r="L80" s="103"/>
      <c r="M80" s="103"/>
      <c r="AW80" s="80"/>
      <c r="BW80" s="80"/>
      <c r="BX80" s="80"/>
      <c r="BY80" s="80"/>
      <c r="CQ80" s="80"/>
    </row>
    <row r="81" spans="1:179" s="94" customFormat="1" ht="63.75">
      <c r="A81" s="125" t="s">
        <v>368</v>
      </c>
      <c r="B81" s="126" t="s">
        <v>369</v>
      </c>
      <c r="C81" s="107"/>
      <c r="D81" s="102"/>
      <c r="E81" s="102"/>
      <c r="F81" s="107">
        <v>886</v>
      </c>
      <c r="G81" s="107">
        <f>F81-H81</f>
        <v>174</v>
      </c>
      <c r="H81" s="142">
        <v>712</v>
      </c>
      <c r="I81" s="104"/>
      <c r="J81" s="104"/>
      <c r="K81" s="80"/>
      <c r="L81" s="103"/>
      <c r="M81" s="103"/>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7"/>
      <c r="BX81" s="87"/>
      <c r="BY81" s="87"/>
      <c r="BZ81" s="86"/>
      <c r="CA81" s="86"/>
      <c r="CB81" s="86"/>
      <c r="CC81" s="86"/>
      <c r="CD81" s="86"/>
      <c r="CE81" s="86"/>
      <c r="CF81" s="86"/>
      <c r="CG81" s="86"/>
      <c r="CH81" s="86"/>
      <c r="CI81" s="86"/>
      <c r="CJ81" s="86"/>
      <c r="CK81" s="86"/>
      <c r="CL81" s="86"/>
      <c r="CM81" s="86"/>
      <c r="CN81" s="86"/>
      <c r="CO81" s="86"/>
      <c r="CP81" s="86"/>
      <c r="CQ81" s="87"/>
      <c r="CR81" s="86"/>
      <c r="CS81" s="86"/>
      <c r="CT81" s="86"/>
      <c r="CU81" s="86"/>
      <c r="CV81" s="86"/>
      <c r="CW81" s="86"/>
      <c r="CX81" s="86"/>
      <c r="CY81" s="86"/>
      <c r="CZ81" s="86"/>
      <c r="DA81" s="86"/>
      <c r="DB81" s="86"/>
      <c r="DC81" s="86"/>
      <c r="DD81" s="86"/>
      <c r="DE81" s="86"/>
      <c r="DF81" s="86"/>
      <c r="DG81" s="86"/>
      <c r="DH81" s="86"/>
      <c r="DI81" s="86"/>
      <c r="DJ81" s="86"/>
      <c r="DK81" s="86"/>
      <c r="DL81" s="86"/>
      <c r="DM81" s="86"/>
      <c r="DN81" s="86"/>
      <c r="DO81" s="86"/>
      <c r="DP81" s="86"/>
      <c r="DQ81" s="86"/>
      <c r="DR81" s="86"/>
      <c r="DS81" s="86"/>
      <c r="DT81" s="86"/>
      <c r="DU81" s="86"/>
      <c r="DV81" s="86"/>
      <c r="DW81" s="86"/>
      <c r="DX81" s="86"/>
      <c r="DY81" s="86"/>
      <c r="DZ81" s="86"/>
      <c r="EA81" s="86"/>
      <c r="EB81" s="86"/>
      <c r="EC81" s="86"/>
      <c r="ED81" s="86"/>
      <c r="EE81" s="86"/>
      <c r="EF81" s="86"/>
      <c r="EG81" s="86"/>
      <c r="EH81" s="86"/>
      <c r="EI81" s="86"/>
      <c r="EJ81" s="86"/>
      <c r="EK81" s="86"/>
      <c r="EL81" s="86"/>
      <c r="EM81" s="86"/>
      <c r="EN81" s="86"/>
      <c r="EO81" s="86"/>
      <c r="EP81" s="86"/>
      <c r="EQ81" s="86"/>
      <c r="ER81" s="86"/>
      <c r="ES81" s="86"/>
      <c r="ET81" s="86"/>
      <c r="EU81" s="86"/>
      <c r="EV81" s="86"/>
      <c r="EW81" s="86"/>
      <c r="EX81" s="86"/>
      <c r="EY81" s="86"/>
      <c r="EZ81" s="86"/>
      <c r="FA81" s="86"/>
      <c r="FB81" s="86"/>
      <c r="FC81" s="86"/>
      <c r="FD81" s="86"/>
      <c r="FE81" s="86"/>
      <c r="FF81" s="86"/>
      <c r="FG81" s="86"/>
      <c r="FH81" s="86"/>
      <c r="FI81" s="86"/>
      <c r="FJ81" s="86"/>
      <c r="FK81" s="86"/>
      <c r="FL81" s="86"/>
      <c r="FM81" s="86"/>
      <c r="FN81" s="86"/>
      <c r="FO81" s="86"/>
      <c r="FP81" s="86"/>
      <c r="FQ81" s="86"/>
      <c r="FR81" s="86"/>
      <c r="FS81" s="86"/>
      <c r="FT81" s="86"/>
      <c r="FU81" s="86"/>
      <c r="FV81" s="86"/>
      <c r="FW81" s="86"/>
    </row>
    <row r="82" spans="1:179" s="94" customFormat="1" ht="25.5">
      <c r="A82" s="125" t="s">
        <v>370</v>
      </c>
      <c r="B82" s="127" t="s">
        <v>371</v>
      </c>
      <c r="C82" s="107"/>
      <c r="D82" s="102"/>
      <c r="E82" s="102"/>
      <c r="F82" s="107"/>
      <c r="G82" s="107"/>
      <c r="H82" s="86"/>
      <c r="I82" s="104"/>
      <c r="J82" s="104"/>
      <c r="K82" s="80"/>
      <c r="L82" s="103"/>
      <c r="M82" s="103"/>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7"/>
      <c r="BX82" s="87"/>
      <c r="BY82" s="87"/>
      <c r="BZ82" s="86"/>
      <c r="CA82" s="86"/>
      <c r="CB82" s="86"/>
      <c r="CC82" s="86"/>
      <c r="CD82" s="86"/>
      <c r="CE82" s="86"/>
      <c r="CF82" s="86"/>
      <c r="CG82" s="86"/>
      <c r="CH82" s="86"/>
      <c r="CI82" s="86"/>
      <c r="CJ82" s="86"/>
      <c r="CK82" s="86"/>
      <c r="CL82" s="86"/>
      <c r="CM82" s="86"/>
      <c r="CN82" s="86"/>
      <c r="CO82" s="86"/>
      <c r="CP82" s="86"/>
      <c r="CQ82" s="87"/>
      <c r="CR82" s="86"/>
      <c r="CS82" s="86"/>
      <c r="CT82" s="86"/>
      <c r="CU82" s="86"/>
      <c r="CV82" s="86"/>
      <c r="CW82" s="86"/>
      <c r="CX82" s="86"/>
      <c r="CY82" s="86"/>
      <c r="CZ82" s="86"/>
      <c r="DA82" s="86"/>
      <c r="DB82" s="86"/>
      <c r="DC82" s="86"/>
      <c r="DD82" s="86"/>
      <c r="DE82" s="86"/>
      <c r="DF82" s="86"/>
      <c r="DG82" s="86"/>
      <c r="DH82" s="86"/>
      <c r="DI82" s="86"/>
      <c r="DJ82" s="86"/>
      <c r="DK82" s="86"/>
      <c r="DL82" s="86"/>
      <c r="DM82" s="86"/>
      <c r="DN82" s="86"/>
      <c r="DO82" s="86"/>
      <c r="DP82" s="86"/>
      <c r="DQ82" s="86"/>
      <c r="DR82" s="86"/>
      <c r="DS82" s="86"/>
      <c r="DT82" s="86"/>
      <c r="DU82" s="86"/>
      <c r="DV82" s="86"/>
      <c r="DW82" s="86"/>
      <c r="DX82" s="86"/>
      <c r="DY82" s="86"/>
      <c r="DZ82" s="86"/>
      <c r="EA82" s="86"/>
      <c r="EB82" s="86"/>
      <c r="EC82" s="86"/>
      <c r="ED82" s="86"/>
      <c r="EE82" s="86"/>
      <c r="EF82" s="86"/>
      <c r="EG82" s="86"/>
      <c r="EH82" s="86"/>
      <c r="EI82" s="86"/>
      <c r="EJ82" s="86"/>
      <c r="EK82" s="86"/>
      <c r="EL82" s="86"/>
      <c r="EM82" s="86"/>
      <c r="EN82" s="86"/>
      <c r="EO82" s="86"/>
      <c r="EP82" s="86"/>
      <c r="EQ82" s="86"/>
      <c r="ER82" s="86"/>
      <c r="ES82" s="86"/>
      <c r="ET82" s="86"/>
      <c r="EU82" s="86"/>
      <c r="EV82" s="86"/>
      <c r="EW82" s="86"/>
      <c r="EX82" s="86"/>
      <c r="EY82" s="86"/>
      <c r="EZ82" s="86"/>
      <c r="FA82" s="86"/>
      <c r="FB82" s="86"/>
      <c r="FC82" s="86"/>
      <c r="FD82" s="86"/>
      <c r="FE82" s="86"/>
      <c r="FF82" s="86"/>
      <c r="FG82" s="86"/>
      <c r="FH82" s="86"/>
      <c r="FI82" s="86"/>
      <c r="FJ82" s="86"/>
      <c r="FK82" s="86"/>
      <c r="FL82" s="86"/>
      <c r="FM82" s="86"/>
      <c r="FN82" s="86"/>
      <c r="FO82" s="86"/>
      <c r="FP82" s="86"/>
      <c r="FQ82" s="86"/>
      <c r="FR82" s="86"/>
      <c r="FS82" s="86"/>
      <c r="FT82" s="86"/>
      <c r="FU82" s="86"/>
      <c r="FV82" s="86"/>
      <c r="FW82" s="86"/>
    </row>
    <row r="83" spans="1:179" s="94" customFormat="1" ht="14.25">
      <c r="A83" s="128"/>
      <c r="B83" s="129"/>
      <c r="D83" s="103"/>
      <c r="E83" s="87"/>
      <c r="H83" s="86"/>
      <c r="I83" s="80"/>
      <c r="J83" s="80"/>
      <c r="K83" s="80"/>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7"/>
      <c r="BX83" s="87"/>
      <c r="BY83" s="87"/>
      <c r="BZ83" s="86"/>
      <c r="CA83" s="86"/>
      <c r="CB83" s="86"/>
      <c r="CC83" s="86"/>
      <c r="CD83" s="86"/>
      <c r="CE83" s="86"/>
      <c r="CF83" s="86"/>
      <c r="CG83" s="86"/>
      <c r="CH83" s="86"/>
      <c r="CI83" s="86"/>
      <c r="CJ83" s="86"/>
      <c r="CK83" s="86"/>
      <c r="CL83" s="86"/>
      <c r="CM83" s="86"/>
      <c r="CN83" s="86"/>
      <c r="CO83" s="86"/>
      <c r="CP83" s="86"/>
      <c r="CQ83" s="87"/>
      <c r="CR83" s="86"/>
      <c r="CS83" s="86"/>
      <c r="CT83" s="86"/>
      <c r="CU83" s="86"/>
      <c r="CV83" s="86"/>
      <c r="CW83" s="86"/>
      <c r="CX83" s="86"/>
      <c r="CY83" s="86"/>
      <c r="CZ83" s="86"/>
      <c r="DA83" s="86"/>
      <c r="DB83" s="86"/>
      <c r="DC83" s="86"/>
      <c r="DD83" s="86"/>
      <c r="DE83" s="86"/>
      <c r="DF83" s="86"/>
      <c r="DG83" s="86"/>
      <c r="DH83" s="86"/>
      <c r="DI83" s="86"/>
      <c r="DJ83" s="86"/>
      <c r="DK83" s="86"/>
      <c r="DL83" s="86"/>
      <c r="DM83" s="86"/>
      <c r="DN83" s="86"/>
      <c r="DO83" s="86"/>
      <c r="DP83" s="86"/>
      <c r="DQ83" s="86"/>
      <c r="DR83" s="86"/>
      <c r="DS83" s="86"/>
      <c r="DT83" s="86"/>
      <c r="DU83" s="86"/>
      <c r="DV83" s="86"/>
      <c r="DW83" s="86"/>
      <c r="DX83" s="86"/>
      <c r="DY83" s="86"/>
      <c r="DZ83" s="86"/>
      <c r="EA83" s="86"/>
      <c r="EB83" s="86"/>
      <c r="EC83" s="86"/>
      <c r="ED83" s="86"/>
      <c r="EE83" s="86"/>
      <c r="EF83" s="86"/>
      <c r="EG83" s="86"/>
      <c r="EH83" s="86"/>
      <c r="EI83" s="86"/>
      <c r="EJ83" s="86"/>
      <c r="EK83" s="86"/>
      <c r="EL83" s="86"/>
      <c r="EM83" s="86"/>
      <c r="EN83" s="86"/>
      <c r="EO83" s="86"/>
      <c r="EP83" s="86"/>
      <c r="EQ83" s="86"/>
      <c r="ER83" s="86"/>
      <c r="ES83" s="86"/>
      <c r="ET83" s="86"/>
      <c r="EU83" s="86"/>
      <c r="EV83" s="86"/>
      <c r="EW83" s="86"/>
      <c r="EX83" s="86"/>
      <c r="EY83" s="86"/>
      <c r="EZ83" s="86"/>
      <c r="FA83" s="86"/>
      <c r="FB83" s="86"/>
      <c r="FC83" s="86"/>
      <c r="FD83" s="86"/>
      <c r="FE83" s="86"/>
      <c r="FF83" s="86"/>
      <c r="FG83" s="86"/>
      <c r="FH83" s="86"/>
      <c r="FI83" s="86"/>
      <c r="FJ83" s="86"/>
      <c r="FK83" s="86"/>
      <c r="FL83" s="86"/>
      <c r="FM83" s="86"/>
      <c r="FN83" s="86"/>
      <c r="FO83" s="86"/>
      <c r="FP83" s="86"/>
      <c r="FQ83" s="86"/>
      <c r="FR83" s="86"/>
      <c r="FS83" s="86"/>
      <c r="FT83" s="86"/>
      <c r="FU83" s="86"/>
      <c r="FV83" s="86"/>
      <c r="FW83" s="86"/>
    </row>
    <row r="84" spans="1:179" s="94" customFormat="1" ht="14.25">
      <c r="A84" s="128"/>
      <c r="B84" s="129"/>
      <c r="D84" s="103"/>
      <c r="E84" s="87"/>
      <c r="H84" s="86"/>
      <c r="I84" s="80"/>
      <c r="J84" s="80"/>
      <c r="K84" s="80"/>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7"/>
      <c r="BX84" s="87"/>
      <c r="BY84" s="87"/>
      <c r="BZ84" s="86"/>
      <c r="CA84" s="86"/>
      <c r="CB84" s="86"/>
      <c r="CC84" s="86"/>
      <c r="CD84" s="86"/>
      <c r="CE84" s="86"/>
      <c r="CF84" s="86"/>
      <c r="CG84" s="86"/>
      <c r="CH84" s="86"/>
      <c r="CI84" s="86"/>
      <c r="CJ84" s="86"/>
      <c r="CK84" s="86"/>
      <c r="CL84" s="86"/>
      <c r="CM84" s="86"/>
      <c r="CN84" s="86"/>
      <c r="CO84" s="86"/>
      <c r="CP84" s="86"/>
      <c r="CQ84" s="87"/>
      <c r="CR84" s="86"/>
      <c r="CS84" s="86"/>
      <c r="CT84" s="86"/>
      <c r="CU84" s="86"/>
      <c r="CV84" s="86"/>
      <c r="CW84" s="86"/>
      <c r="CX84" s="86"/>
      <c r="CY84" s="86"/>
      <c r="CZ84" s="86"/>
      <c r="DA84" s="86"/>
      <c r="DB84" s="86"/>
      <c r="DC84" s="86"/>
      <c r="DD84" s="86"/>
      <c r="DE84" s="86"/>
      <c r="DF84" s="86"/>
      <c r="DG84" s="86"/>
      <c r="DH84" s="86"/>
      <c r="DI84" s="86"/>
      <c r="DJ84" s="86"/>
      <c r="DK84" s="86"/>
      <c r="DL84" s="86"/>
      <c r="DM84" s="86"/>
      <c r="DN84" s="86"/>
      <c r="DO84" s="86"/>
      <c r="DP84" s="86"/>
      <c r="DQ84" s="86"/>
      <c r="DR84" s="86"/>
      <c r="DS84" s="86"/>
      <c r="DT84" s="86"/>
      <c r="DU84" s="86"/>
      <c r="DV84" s="86"/>
      <c r="DW84" s="86"/>
      <c r="DX84" s="86"/>
      <c r="DY84" s="86"/>
      <c r="DZ84" s="86"/>
      <c r="EA84" s="86"/>
      <c r="EB84" s="86"/>
      <c r="EC84" s="86"/>
      <c r="ED84" s="86"/>
      <c r="EE84" s="86"/>
      <c r="EF84" s="86"/>
      <c r="EG84" s="86"/>
      <c r="EH84" s="86"/>
      <c r="EI84" s="86"/>
      <c r="EJ84" s="86"/>
      <c r="EK84" s="86"/>
      <c r="EL84" s="86"/>
      <c r="EM84" s="86"/>
      <c r="EN84" s="86"/>
      <c r="EO84" s="86"/>
      <c r="EP84" s="86"/>
      <c r="EQ84" s="86"/>
      <c r="ER84" s="86"/>
      <c r="ES84" s="86"/>
      <c r="ET84" s="86"/>
      <c r="EU84" s="86"/>
      <c r="EV84" s="86"/>
      <c r="EW84" s="86"/>
      <c r="EX84" s="86"/>
      <c r="EY84" s="86"/>
      <c r="EZ84" s="86"/>
      <c r="FA84" s="86"/>
      <c r="FB84" s="86"/>
      <c r="FC84" s="86"/>
      <c r="FD84" s="86"/>
      <c r="FE84" s="86"/>
      <c r="FF84" s="86"/>
      <c r="FG84" s="86"/>
      <c r="FH84" s="86"/>
      <c r="FI84" s="86"/>
      <c r="FJ84" s="86"/>
      <c r="FK84" s="86"/>
      <c r="FL84" s="86"/>
      <c r="FM84" s="86"/>
      <c r="FN84" s="86"/>
      <c r="FO84" s="86"/>
      <c r="FP84" s="86"/>
      <c r="FQ84" s="86"/>
      <c r="FR84" s="86"/>
      <c r="FS84" s="86"/>
      <c r="FT84" s="86"/>
      <c r="FU84" s="86"/>
      <c r="FV84" s="86"/>
      <c r="FW84" s="86"/>
    </row>
    <row r="85" spans="1:179" s="94" customFormat="1" ht="14.25">
      <c r="A85" s="128"/>
      <c r="B85" s="129"/>
      <c r="D85" s="103"/>
      <c r="E85" s="87"/>
      <c r="H85" s="86"/>
      <c r="I85" s="80"/>
      <c r="J85" s="80"/>
      <c r="K85" s="80"/>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7"/>
      <c r="BX85" s="87"/>
      <c r="BY85" s="87"/>
      <c r="BZ85" s="86"/>
      <c r="CA85" s="86"/>
      <c r="CB85" s="86"/>
      <c r="CC85" s="86"/>
      <c r="CD85" s="86"/>
      <c r="CE85" s="86"/>
      <c r="CF85" s="86"/>
      <c r="CG85" s="86"/>
      <c r="CH85" s="86"/>
      <c r="CI85" s="86"/>
      <c r="CJ85" s="86"/>
      <c r="CK85" s="86"/>
      <c r="CL85" s="86"/>
      <c r="CM85" s="86"/>
      <c r="CN85" s="86"/>
      <c r="CO85" s="86"/>
      <c r="CP85" s="86"/>
      <c r="CQ85" s="87"/>
      <c r="CR85" s="86"/>
      <c r="CS85" s="86"/>
      <c r="CT85" s="86"/>
      <c r="CU85" s="86"/>
      <c r="CV85" s="86"/>
      <c r="CW85" s="86"/>
      <c r="CX85" s="86"/>
      <c r="CY85" s="86"/>
      <c r="CZ85" s="86"/>
      <c r="DA85" s="86"/>
      <c r="DB85" s="86"/>
      <c r="DC85" s="86"/>
      <c r="DD85" s="86"/>
      <c r="DE85" s="86"/>
      <c r="DF85" s="86"/>
      <c r="DG85" s="86"/>
      <c r="DH85" s="86"/>
      <c r="DI85" s="86"/>
      <c r="DJ85" s="86"/>
      <c r="DK85" s="86"/>
      <c r="DL85" s="86"/>
      <c r="DM85" s="86"/>
      <c r="DN85" s="86"/>
      <c r="DO85" s="86"/>
      <c r="DP85" s="86"/>
      <c r="DQ85" s="86"/>
      <c r="DR85" s="86"/>
      <c r="DS85" s="86"/>
      <c r="DT85" s="86"/>
      <c r="DU85" s="86"/>
      <c r="DV85" s="86"/>
      <c r="DW85" s="86"/>
      <c r="DX85" s="86"/>
      <c r="DY85" s="86"/>
      <c r="DZ85" s="86"/>
      <c r="EA85" s="86"/>
      <c r="EB85" s="86"/>
      <c r="EC85" s="86"/>
      <c r="ED85" s="86"/>
      <c r="EE85" s="86"/>
      <c r="EF85" s="86"/>
      <c r="EG85" s="86"/>
      <c r="EH85" s="86"/>
      <c r="EI85" s="86"/>
      <c r="EJ85" s="86"/>
      <c r="EK85" s="86"/>
      <c r="EL85" s="86"/>
      <c r="EM85" s="86"/>
      <c r="EN85" s="86"/>
      <c r="EO85" s="86"/>
      <c r="EP85" s="86"/>
      <c r="EQ85" s="86"/>
      <c r="ER85" s="86"/>
      <c r="ES85" s="86"/>
      <c r="ET85" s="86"/>
      <c r="EU85" s="86"/>
      <c r="EV85" s="86"/>
      <c r="EW85" s="86"/>
      <c r="EX85" s="86"/>
      <c r="EY85" s="86"/>
      <c r="EZ85" s="86"/>
      <c r="FA85" s="86"/>
      <c r="FB85" s="86"/>
      <c r="FC85" s="86"/>
      <c r="FD85" s="86"/>
      <c r="FE85" s="86"/>
      <c r="FF85" s="86"/>
      <c r="FG85" s="86"/>
      <c r="FH85" s="86"/>
      <c r="FI85" s="86"/>
      <c r="FJ85" s="86"/>
      <c r="FK85" s="86"/>
      <c r="FL85" s="86"/>
      <c r="FM85" s="86"/>
      <c r="FN85" s="86"/>
      <c r="FO85" s="86"/>
      <c r="FP85" s="86"/>
      <c r="FQ85" s="86"/>
      <c r="FR85" s="86"/>
      <c r="FS85" s="86"/>
      <c r="FT85" s="86"/>
      <c r="FU85" s="86"/>
      <c r="FV85" s="86"/>
      <c r="FW85" s="86"/>
    </row>
    <row r="86" spans="1:179" s="94" customFormat="1" ht="14.25">
      <c r="A86" s="165" t="s">
        <v>372</v>
      </c>
      <c r="B86" s="165"/>
      <c r="C86" s="130"/>
      <c r="D86" s="131"/>
      <c r="E86" s="131"/>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7"/>
      <c r="BX86" s="87"/>
      <c r="BY86" s="87"/>
      <c r="BZ86" s="86"/>
      <c r="CA86" s="86"/>
      <c r="CB86" s="86"/>
      <c r="CC86" s="86"/>
      <c r="CD86" s="86"/>
      <c r="CE86" s="86"/>
      <c r="CF86" s="86"/>
      <c r="CG86" s="86"/>
      <c r="CH86" s="86"/>
      <c r="CI86" s="86"/>
      <c r="CJ86" s="86"/>
      <c r="CK86" s="86"/>
      <c r="CL86" s="86"/>
      <c r="CM86" s="86"/>
      <c r="CN86" s="86"/>
      <c r="CO86" s="86"/>
      <c r="CP86" s="86"/>
      <c r="CQ86" s="87"/>
      <c r="CR86" s="86"/>
      <c r="CS86" s="86"/>
      <c r="CT86" s="86"/>
      <c r="CU86" s="86"/>
      <c r="CV86" s="86"/>
      <c r="CW86" s="86"/>
      <c r="CX86" s="86"/>
      <c r="CY86" s="86"/>
      <c r="CZ86" s="86"/>
      <c r="DA86" s="86"/>
      <c r="DB86" s="86"/>
      <c r="DC86" s="86"/>
      <c r="DD86" s="86"/>
      <c r="DE86" s="86"/>
      <c r="DF86" s="86"/>
      <c r="DG86" s="86"/>
      <c r="DH86" s="86"/>
      <c r="DI86" s="86"/>
      <c r="DJ86" s="86"/>
      <c r="DK86" s="86"/>
      <c r="DL86" s="86"/>
      <c r="DM86" s="86"/>
      <c r="DN86" s="86"/>
      <c r="DO86" s="86"/>
      <c r="DP86" s="86"/>
      <c r="DQ86" s="86"/>
      <c r="DR86" s="86"/>
      <c r="DS86" s="86"/>
      <c r="DT86" s="86"/>
      <c r="DU86" s="86"/>
      <c r="DV86" s="86"/>
      <c r="DW86" s="86"/>
      <c r="DX86" s="86"/>
      <c r="DY86" s="86"/>
      <c r="DZ86" s="86"/>
      <c r="EA86" s="86"/>
      <c r="EB86" s="86"/>
      <c r="EC86" s="86"/>
      <c r="ED86" s="86"/>
      <c r="EE86" s="86"/>
      <c r="EF86" s="86"/>
      <c r="EG86" s="86"/>
      <c r="EH86" s="86"/>
      <c r="EI86" s="86"/>
      <c r="EJ86" s="86"/>
      <c r="EK86" s="86"/>
      <c r="EL86" s="86"/>
      <c r="EM86" s="86"/>
      <c r="EN86" s="86"/>
      <c r="EO86" s="86"/>
      <c r="EP86" s="86"/>
      <c r="EQ86" s="86"/>
      <c r="ER86" s="86"/>
      <c r="ES86" s="86"/>
      <c r="ET86" s="86"/>
      <c r="EU86" s="86"/>
      <c r="EV86" s="86"/>
      <c r="EW86" s="86"/>
      <c r="EX86" s="86"/>
      <c r="EY86" s="86"/>
      <c r="EZ86" s="86"/>
      <c r="FA86" s="86"/>
      <c r="FB86" s="86"/>
      <c r="FC86" s="86"/>
      <c r="FD86" s="86"/>
      <c r="FE86" s="86"/>
      <c r="FF86" s="86"/>
      <c r="FG86" s="86"/>
      <c r="FH86" s="86"/>
      <c r="FI86" s="86"/>
      <c r="FJ86" s="86"/>
      <c r="FK86" s="86"/>
      <c r="FL86" s="86"/>
      <c r="FM86" s="86"/>
      <c r="FN86" s="86"/>
      <c r="FO86" s="86"/>
      <c r="FP86" s="86"/>
      <c r="FQ86" s="86"/>
      <c r="FR86" s="86"/>
      <c r="FS86" s="86"/>
      <c r="FT86" s="86"/>
      <c r="FU86" s="86"/>
      <c r="FV86" s="86"/>
      <c r="FW86" s="86"/>
    </row>
    <row r="87" spans="1:179" s="94" customFormat="1" ht="12.75">
      <c r="A87" s="132"/>
      <c r="D87" s="131"/>
      <c r="E87" s="131"/>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7"/>
      <c r="BX87" s="87"/>
      <c r="BY87" s="87"/>
      <c r="BZ87" s="86"/>
      <c r="CA87" s="86"/>
      <c r="CB87" s="86"/>
      <c r="CC87" s="86"/>
      <c r="CD87" s="86"/>
      <c r="CE87" s="86"/>
      <c r="CF87" s="86"/>
      <c r="CG87" s="86"/>
      <c r="CH87" s="86"/>
      <c r="CI87" s="86"/>
      <c r="CJ87" s="86"/>
      <c r="CK87" s="86"/>
      <c r="CL87" s="86"/>
      <c r="CM87" s="86"/>
      <c r="CN87" s="86"/>
      <c r="CO87" s="86"/>
      <c r="CP87" s="86"/>
      <c r="CQ87" s="87"/>
      <c r="CR87" s="86"/>
      <c r="CS87" s="86"/>
      <c r="CT87" s="86"/>
      <c r="CU87" s="86"/>
      <c r="CV87" s="86"/>
      <c r="CW87" s="86"/>
      <c r="CX87" s="86"/>
      <c r="CY87" s="86"/>
      <c r="CZ87" s="86"/>
      <c r="DA87" s="86"/>
      <c r="DB87" s="86"/>
      <c r="DC87" s="86"/>
      <c r="DD87" s="86"/>
      <c r="DE87" s="86"/>
      <c r="DF87" s="86"/>
      <c r="DG87" s="86"/>
      <c r="DH87" s="86"/>
      <c r="DI87" s="86"/>
      <c r="DJ87" s="86"/>
      <c r="DK87" s="86"/>
      <c r="DL87" s="86"/>
      <c r="DM87" s="86"/>
      <c r="DN87" s="86"/>
      <c r="DO87" s="86"/>
      <c r="DP87" s="86"/>
      <c r="DQ87" s="86"/>
      <c r="DR87" s="86"/>
      <c r="DS87" s="86"/>
      <c r="DT87" s="86"/>
      <c r="DU87" s="86"/>
      <c r="DV87" s="86"/>
      <c r="DW87" s="86"/>
      <c r="DX87" s="86"/>
      <c r="DY87" s="86"/>
      <c r="DZ87" s="86"/>
      <c r="EA87" s="86"/>
      <c r="EB87" s="86"/>
      <c r="EC87" s="86"/>
      <c r="ED87" s="86"/>
      <c r="EE87" s="86"/>
      <c r="EF87" s="86"/>
      <c r="EG87" s="86"/>
      <c r="EH87" s="86"/>
      <c r="EI87" s="86"/>
      <c r="EJ87" s="86"/>
      <c r="EK87" s="86"/>
      <c r="EL87" s="86"/>
      <c r="EM87" s="86"/>
      <c r="EN87" s="86"/>
      <c r="EO87" s="86"/>
      <c r="EP87" s="86"/>
      <c r="EQ87" s="86"/>
      <c r="ER87" s="86"/>
      <c r="ES87" s="86"/>
      <c r="ET87" s="86"/>
      <c r="EU87" s="86"/>
      <c r="EV87" s="86"/>
      <c r="EW87" s="86"/>
      <c r="EX87" s="86"/>
      <c r="EY87" s="86"/>
      <c r="EZ87" s="86"/>
      <c r="FA87" s="86"/>
      <c r="FB87" s="86"/>
      <c r="FC87" s="86"/>
      <c r="FD87" s="86"/>
      <c r="FE87" s="86"/>
      <c r="FF87" s="86"/>
      <c r="FG87" s="86"/>
      <c r="FH87" s="86"/>
      <c r="FI87" s="86"/>
      <c r="FJ87" s="86"/>
      <c r="FK87" s="86"/>
      <c r="FL87" s="86"/>
      <c r="FM87" s="86"/>
      <c r="FN87" s="86"/>
      <c r="FO87" s="86"/>
      <c r="FP87" s="86"/>
      <c r="FQ87" s="86"/>
      <c r="FR87" s="86"/>
      <c r="FS87" s="86"/>
      <c r="FT87" s="86"/>
      <c r="FU87" s="86"/>
      <c r="FV87" s="86"/>
      <c r="FW87" s="86"/>
    </row>
    <row r="88" spans="1:179" s="134" customFormat="1" ht="14.25">
      <c r="A88" s="133"/>
      <c r="B88" s="145" t="s">
        <v>373</v>
      </c>
      <c r="C88" s="146"/>
      <c r="D88" s="146"/>
      <c r="E88" s="147" t="s">
        <v>377</v>
      </c>
      <c r="F88" s="147" t="s">
        <v>377</v>
      </c>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5"/>
      <c r="BB88" s="135"/>
      <c r="BC88" s="135"/>
      <c r="BD88" s="135"/>
      <c r="BE88" s="135"/>
      <c r="BF88" s="135"/>
      <c r="BG88" s="135"/>
      <c r="BH88" s="135"/>
      <c r="BI88" s="135"/>
      <c r="BJ88" s="135"/>
      <c r="BK88" s="135"/>
      <c r="BL88" s="135"/>
      <c r="BM88" s="135"/>
      <c r="BN88" s="135"/>
      <c r="BO88" s="135"/>
      <c r="BP88" s="135"/>
      <c r="BQ88" s="135"/>
      <c r="BR88" s="135"/>
      <c r="BS88" s="135"/>
      <c r="BT88" s="135"/>
      <c r="BU88" s="135"/>
      <c r="BV88" s="135"/>
      <c r="BW88" s="136"/>
      <c r="BX88" s="136"/>
      <c r="BY88" s="136"/>
      <c r="BZ88" s="135"/>
      <c r="CA88" s="135"/>
      <c r="CB88" s="135"/>
      <c r="CC88" s="135"/>
      <c r="CD88" s="135"/>
      <c r="CE88" s="135"/>
      <c r="CF88" s="135"/>
      <c r="CG88" s="135"/>
      <c r="CH88" s="135"/>
      <c r="CI88" s="135"/>
      <c r="CJ88" s="135"/>
      <c r="CK88" s="135"/>
      <c r="CL88" s="135"/>
      <c r="CM88" s="135"/>
      <c r="CN88" s="135"/>
      <c r="CO88" s="135"/>
      <c r="CP88" s="135"/>
      <c r="CQ88" s="136"/>
      <c r="CR88" s="135"/>
      <c r="CS88" s="135"/>
      <c r="CT88" s="135"/>
      <c r="CU88" s="135"/>
      <c r="CV88" s="135"/>
      <c r="CW88" s="135"/>
      <c r="CX88" s="135"/>
      <c r="CY88" s="135"/>
      <c r="CZ88" s="135"/>
      <c r="DA88" s="135"/>
      <c r="DB88" s="135"/>
      <c r="DC88" s="135"/>
      <c r="DD88" s="135"/>
      <c r="DE88" s="135"/>
      <c r="DF88" s="135"/>
      <c r="DG88" s="135"/>
      <c r="DH88" s="135"/>
      <c r="DI88" s="135"/>
      <c r="DJ88" s="135"/>
      <c r="DK88" s="135"/>
      <c r="DL88" s="135"/>
      <c r="DM88" s="135"/>
      <c r="DN88" s="135"/>
      <c r="DO88" s="135"/>
      <c r="DP88" s="135"/>
      <c r="DQ88" s="135"/>
      <c r="DR88" s="135"/>
      <c r="DS88" s="135"/>
      <c r="DT88" s="135"/>
      <c r="DU88" s="135"/>
      <c r="DV88" s="135"/>
      <c r="DW88" s="135"/>
      <c r="DX88" s="135"/>
      <c r="DY88" s="135"/>
      <c r="DZ88" s="135"/>
      <c r="EA88" s="135"/>
      <c r="EB88" s="135"/>
      <c r="EC88" s="135"/>
      <c r="ED88" s="135"/>
      <c r="EE88" s="135"/>
      <c r="EF88" s="135"/>
      <c r="EG88" s="135"/>
      <c r="EH88" s="135"/>
      <c r="EI88" s="135"/>
      <c r="EJ88" s="135"/>
      <c r="EK88" s="135"/>
      <c r="EL88" s="135"/>
      <c r="EM88" s="135"/>
      <c r="EN88" s="135"/>
      <c r="EO88" s="135"/>
      <c r="EP88" s="135"/>
      <c r="EQ88" s="135"/>
      <c r="ER88" s="135"/>
      <c r="ES88" s="135"/>
      <c r="ET88" s="135"/>
      <c r="EU88" s="135"/>
      <c r="EV88" s="135"/>
      <c r="EW88" s="135"/>
      <c r="EX88" s="135"/>
      <c r="EY88" s="135"/>
      <c r="EZ88" s="135"/>
      <c r="FA88" s="135"/>
      <c r="FB88" s="135"/>
      <c r="FC88" s="135"/>
      <c r="FD88" s="135"/>
      <c r="FE88" s="135"/>
      <c r="FF88" s="135"/>
      <c r="FG88" s="135"/>
      <c r="FH88" s="135"/>
      <c r="FI88" s="135"/>
      <c r="FJ88" s="135"/>
      <c r="FK88" s="135"/>
      <c r="FL88" s="135"/>
      <c r="FM88" s="135"/>
      <c r="FN88" s="135"/>
      <c r="FO88" s="135"/>
      <c r="FP88" s="135"/>
      <c r="FQ88" s="135"/>
      <c r="FR88" s="135"/>
      <c r="FS88" s="135"/>
      <c r="FT88" s="135"/>
      <c r="FU88" s="135"/>
      <c r="FV88" s="135"/>
      <c r="FW88" s="135"/>
    </row>
    <row r="89" spans="1:179" s="94" customFormat="1" ht="12.75">
      <c r="A89" s="132"/>
      <c r="B89" s="148" t="s">
        <v>378</v>
      </c>
      <c r="C89" s="149"/>
      <c r="D89" s="149"/>
      <c r="E89" s="150" t="s">
        <v>379</v>
      </c>
      <c r="F89" s="150" t="s">
        <v>379</v>
      </c>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7"/>
      <c r="BX89" s="87"/>
      <c r="BY89" s="87"/>
      <c r="BZ89" s="86"/>
      <c r="CA89" s="86"/>
      <c r="CB89" s="86"/>
      <c r="CC89" s="86"/>
      <c r="CD89" s="86"/>
      <c r="CE89" s="86"/>
      <c r="CF89" s="86"/>
      <c r="CG89" s="86"/>
      <c r="CH89" s="86"/>
      <c r="CI89" s="86"/>
      <c r="CJ89" s="86"/>
      <c r="CK89" s="86"/>
      <c r="CL89" s="86"/>
      <c r="CM89" s="86"/>
      <c r="CN89" s="86"/>
      <c r="CO89" s="86"/>
      <c r="CP89" s="86"/>
      <c r="CQ89" s="87"/>
      <c r="CR89" s="86"/>
      <c r="CS89" s="86"/>
      <c r="CT89" s="86"/>
      <c r="CU89" s="86"/>
      <c r="CV89" s="86"/>
      <c r="CW89" s="86"/>
      <c r="CX89" s="86"/>
      <c r="CY89" s="86"/>
      <c r="CZ89" s="86"/>
      <c r="DA89" s="86"/>
      <c r="DB89" s="86"/>
      <c r="DC89" s="86"/>
      <c r="DD89" s="86"/>
      <c r="DE89" s="86"/>
      <c r="DF89" s="86"/>
      <c r="DG89" s="86"/>
      <c r="DH89" s="86"/>
      <c r="DI89" s="86"/>
      <c r="DJ89" s="86"/>
      <c r="DK89" s="86"/>
      <c r="DL89" s="86"/>
      <c r="DM89" s="86"/>
      <c r="DN89" s="86"/>
      <c r="DO89" s="86"/>
      <c r="DP89" s="86"/>
      <c r="DQ89" s="86"/>
      <c r="DR89" s="86"/>
      <c r="DS89" s="86"/>
      <c r="DT89" s="86"/>
      <c r="DU89" s="86"/>
      <c r="DV89" s="86"/>
      <c r="DW89" s="86"/>
      <c r="DX89" s="86"/>
      <c r="DY89" s="86"/>
      <c r="DZ89" s="86"/>
      <c r="EA89" s="86"/>
      <c r="EB89" s="86"/>
      <c r="EC89" s="86"/>
      <c r="ED89" s="86"/>
      <c r="EE89" s="86"/>
      <c r="EF89" s="86"/>
      <c r="EG89" s="86"/>
      <c r="EH89" s="86"/>
      <c r="EI89" s="86"/>
      <c r="EJ89" s="86"/>
      <c r="EK89" s="86"/>
      <c r="EL89" s="86"/>
      <c r="EM89" s="86"/>
      <c r="EN89" s="86"/>
      <c r="EO89" s="86"/>
      <c r="EP89" s="86"/>
      <c r="EQ89" s="86"/>
      <c r="ER89" s="86"/>
      <c r="ES89" s="86"/>
      <c r="ET89" s="86"/>
      <c r="EU89" s="86"/>
      <c r="EV89" s="86"/>
      <c r="EW89" s="86"/>
      <c r="EX89" s="86"/>
      <c r="EY89" s="86"/>
      <c r="EZ89" s="86"/>
      <c r="FA89" s="86"/>
      <c r="FB89" s="86"/>
      <c r="FC89" s="86"/>
      <c r="FD89" s="86"/>
      <c r="FE89" s="86"/>
      <c r="FF89" s="86"/>
      <c r="FG89" s="86"/>
      <c r="FH89" s="86"/>
      <c r="FI89" s="86"/>
      <c r="FJ89" s="86"/>
      <c r="FK89" s="86"/>
      <c r="FL89" s="86"/>
      <c r="FM89" s="86"/>
      <c r="FN89" s="86"/>
      <c r="FO89" s="86"/>
      <c r="FP89" s="86"/>
      <c r="FQ89" s="86"/>
      <c r="FR89" s="86"/>
      <c r="FS89" s="86"/>
      <c r="FT89" s="86"/>
      <c r="FU89" s="86"/>
      <c r="FV89" s="86"/>
      <c r="FW89" s="86"/>
    </row>
    <row r="90" spans="1:179" s="94" customFormat="1" ht="12.75">
      <c r="A90" s="132"/>
      <c r="D90" s="131"/>
      <c r="E90" s="131"/>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c r="BW90" s="87"/>
      <c r="BX90" s="87"/>
      <c r="BY90" s="87"/>
      <c r="BZ90" s="86"/>
      <c r="CA90" s="86"/>
      <c r="CB90" s="86"/>
      <c r="CC90" s="86"/>
      <c r="CD90" s="86"/>
      <c r="CE90" s="86"/>
      <c r="CF90" s="86"/>
      <c r="CG90" s="86"/>
      <c r="CH90" s="86"/>
      <c r="CI90" s="86"/>
      <c r="CJ90" s="86"/>
      <c r="CK90" s="86"/>
      <c r="CL90" s="86"/>
      <c r="CM90" s="86"/>
      <c r="CN90" s="86"/>
      <c r="CO90" s="86"/>
      <c r="CP90" s="86"/>
      <c r="CQ90" s="87"/>
      <c r="CR90" s="86"/>
      <c r="CS90" s="86"/>
      <c r="CT90" s="86"/>
      <c r="CU90" s="86"/>
      <c r="CV90" s="86"/>
      <c r="CW90" s="86"/>
      <c r="CX90" s="86"/>
      <c r="CY90" s="86"/>
      <c r="CZ90" s="86"/>
      <c r="DA90" s="86"/>
      <c r="DB90" s="86"/>
      <c r="DC90" s="86"/>
      <c r="DD90" s="86"/>
      <c r="DE90" s="86"/>
      <c r="DF90" s="86"/>
      <c r="DG90" s="86"/>
      <c r="DH90" s="86"/>
      <c r="DI90" s="86"/>
      <c r="DJ90" s="86"/>
      <c r="DK90" s="86"/>
      <c r="DL90" s="86"/>
      <c r="DM90" s="86"/>
      <c r="DN90" s="86"/>
      <c r="DO90" s="86"/>
      <c r="DP90" s="86"/>
      <c r="DQ90" s="86"/>
      <c r="DR90" s="86"/>
      <c r="DS90" s="86"/>
      <c r="DT90" s="86"/>
      <c r="DU90" s="86"/>
      <c r="DV90" s="86"/>
      <c r="DW90" s="86"/>
      <c r="DX90" s="86"/>
      <c r="DY90" s="86"/>
      <c r="DZ90" s="86"/>
      <c r="EA90" s="86"/>
      <c r="EB90" s="86"/>
      <c r="EC90" s="86"/>
      <c r="ED90" s="86"/>
      <c r="EE90" s="86"/>
      <c r="EF90" s="86"/>
      <c r="EG90" s="86"/>
      <c r="EH90" s="86"/>
      <c r="EI90" s="86"/>
      <c r="EJ90" s="86"/>
      <c r="EK90" s="86"/>
      <c r="EL90" s="86"/>
      <c r="EM90" s="86"/>
      <c r="EN90" s="86"/>
      <c r="EO90" s="86"/>
      <c r="EP90" s="86"/>
      <c r="EQ90" s="86"/>
      <c r="ER90" s="86"/>
      <c r="ES90" s="86"/>
      <c r="ET90" s="86"/>
      <c r="EU90" s="86"/>
      <c r="EV90" s="86"/>
      <c r="EW90" s="86"/>
      <c r="EX90" s="86"/>
      <c r="EY90" s="86"/>
      <c r="EZ90" s="86"/>
      <c r="FA90" s="86"/>
      <c r="FB90" s="86"/>
      <c r="FC90" s="86"/>
      <c r="FD90" s="86"/>
      <c r="FE90" s="86"/>
      <c r="FF90" s="86"/>
      <c r="FG90" s="86"/>
      <c r="FH90" s="86"/>
      <c r="FI90" s="86"/>
      <c r="FJ90" s="86"/>
      <c r="FK90" s="86"/>
      <c r="FL90" s="86"/>
      <c r="FM90" s="86"/>
      <c r="FN90" s="86"/>
      <c r="FO90" s="86"/>
      <c r="FP90" s="86"/>
      <c r="FQ90" s="86"/>
      <c r="FR90" s="86"/>
      <c r="FS90" s="86"/>
      <c r="FT90" s="86"/>
      <c r="FU90" s="86"/>
      <c r="FV90" s="86"/>
      <c r="FW90" s="86"/>
    </row>
    <row r="91" spans="1:179" s="94" customFormat="1" ht="12.75">
      <c r="A91" s="132"/>
      <c r="D91" s="131"/>
      <c r="E91" s="131"/>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86"/>
      <c r="BS91" s="86"/>
      <c r="BT91" s="86"/>
      <c r="BU91" s="86"/>
      <c r="BV91" s="86"/>
      <c r="BW91" s="87"/>
      <c r="BX91" s="87"/>
      <c r="BY91" s="87"/>
      <c r="BZ91" s="86"/>
      <c r="CA91" s="86"/>
      <c r="CB91" s="86"/>
      <c r="CC91" s="86"/>
      <c r="CD91" s="86"/>
      <c r="CE91" s="86"/>
      <c r="CF91" s="86"/>
      <c r="CG91" s="86"/>
      <c r="CH91" s="86"/>
      <c r="CI91" s="86"/>
      <c r="CJ91" s="86"/>
      <c r="CK91" s="86"/>
      <c r="CL91" s="86"/>
      <c r="CM91" s="86"/>
      <c r="CN91" s="86"/>
      <c r="CO91" s="86"/>
      <c r="CP91" s="86"/>
      <c r="CQ91" s="87"/>
      <c r="CR91" s="86"/>
      <c r="CS91" s="86"/>
      <c r="CT91" s="86"/>
      <c r="CU91" s="86"/>
      <c r="CV91" s="86"/>
      <c r="CW91" s="86"/>
      <c r="CX91" s="86"/>
      <c r="CY91" s="86"/>
      <c r="CZ91" s="86"/>
      <c r="DA91" s="86"/>
      <c r="DB91" s="86"/>
      <c r="DC91" s="86"/>
      <c r="DD91" s="86"/>
      <c r="DE91" s="86"/>
      <c r="DF91" s="86"/>
      <c r="DG91" s="86"/>
      <c r="DH91" s="86"/>
      <c r="DI91" s="86"/>
      <c r="DJ91" s="86"/>
      <c r="DK91" s="86"/>
      <c r="DL91" s="86"/>
      <c r="DM91" s="86"/>
      <c r="DN91" s="86"/>
      <c r="DO91" s="86"/>
      <c r="DP91" s="86"/>
      <c r="DQ91" s="86"/>
      <c r="DR91" s="86"/>
      <c r="DS91" s="86"/>
      <c r="DT91" s="86"/>
      <c r="DU91" s="86"/>
      <c r="DV91" s="86"/>
      <c r="DW91" s="86"/>
      <c r="DX91" s="86"/>
      <c r="DY91" s="86"/>
      <c r="DZ91" s="86"/>
      <c r="EA91" s="86"/>
      <c r="EB91" s="86"/>
      <c r="EC91" s="86"/>
      <c r="ED91" s="86"/>
      <c r="EE91" s="86"/>
      <c r="EF91" s="86"/>
      <c r="EG91" s="86"/>
      <c r="EH91" s="86"/>
      <c r="EI91" s="86"/>
      <c r="EJ91" s="86"/>
      <c r="EK91" s="86"/>
      <c r="EL91" s="86"/>
      <c r="EM91" s="86"/>
      <c r="EN91" s="86"/>
      <c r="EO91" s="86"/>
      <c r="EP91" s="86"/>
      <c r="EQ91" s="86"/>
      <c r="ER91" s="86"/>
      <c r="ES91" s="86"/>
      <c r="ET91" s="86"/>
      <c r="EU91" s="86"/>
      <c r="EV91" s="86"/>
      <c r="EW91" s="86"/>
      <c r="EX91" s="86"/>
      <c r="EY91" s="86"/>
      <c r="EZ91" s="86"/>
      <c r="FA91" s="86"/>
      <c r="FB91" s="86"/>
      <c r="FC91" s="86"/>
      <c r="FD91" s="86"/>
      <c r="FE91" s="86"/>
      <c r="FF91" s="86"/>
      <c r="FG91" s="86"/>
      <c r="FH91" s="86"/>
      <c r="FI91" s="86"/>
      <c r="FJ91" s="86"/>
      <c r="FK91" s="86"/>
      <c r="FL91" s="86"/>
      <c r="FM91" s="86"/>
      <c r="FN91" s="86"/>
      <c r="FO91" s="86"/>
      <c r="FP91" s="86"/>
      <c r="FQ91" s="86"/>
      <c r="FR91" s="86"/>
      <c r="FS91" s="86"/>
      <c r="FT91" s="86"/>
      <c r="FU91" s="86"/>
      <c r="FV91" s="86"/>
      <c r="FW91" s="86"/>
    </row>
    <row r="92" spans="1:179" s="94" customFormat="1" ht="12.75">
      <c r="A92" s="132"/>
      <c r="D92" s="131"/>
      <c r="E92" s="131"/>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86"/>
      <c r="BQ92" s="86"/>
      <c r="BR92" s="86"/>
      <c r="BS92" s="86"/>
      <c r="BT92" s="86"/>
      <c r="BU92" s="86"/>
      <c r="BV92" s="86"/>
      <c r="BW92" s="87"/>
      <c r="BX92" s="87"/>
      <c r="BY92" s="87"/>
      <c r="BZ92" s="86"/>
      <c r="CA92" s="86"/>
      <c r="CB92" s="86"/>
      <c r="CC92" s="86"/>
      <c r="CD92" s="86"/>
      <c r="CE92" s="86"/>
      <c r="CF92" s="86"/>
      <c r="CG92" s="86"/>
      <c r="CH92" s="86"/>
      <c r="CI92" s="86"/>
      <c r="CJ92" s="86"/>
      <c r="CK92" s="86"/>
      <c r="CL92" s="86"/>
      <c r="CM92" s="86"/>
      <c r="CN92" s="86"/>
      <c r="CO92" s="86"/>
      <c r="CP92" s="86"/>
      <c r="CQ92" s="87"/>
      <c r="CR92" s="86"/>
      <c r="CS92" s="86"/>
      <c r="CT92" s="86"/>
      <c r="CU92" s="86"/>
      <c r="CV92" s="86"/>
      <c r="CW92" s="86"/>
      <c r="CX92" s="86"/>
      <c r="CY92" s="86"/>
      <c r="CZ92" s="86"/>
      <c r="DA92" s="86"/>
      <c r="DB92" s="86"/>
      <c r="DC92" s="86"/>
      <c r="DD92" s="86"/>
      <c r="DE92" s="86"/>
      <c r="DF92" s="86"/>
      <c r="DG92" s="86"/>
      <c r="DH92" s="86"/>
      <c r="DI92" s="86"/>
      <c r="DJ92" s="86"/>
      <c r="DK92" s="86"/>
      <c r="DL92" s="86"/>
      <c r="DM92" s="86"/>
      <c r="DN92" s="86"/>
      <c r="DO92" s="86"/>
      <c r="DP92" s="86"/>
      <c r="DQ92" s="86"/>
      <c r="DR92" s="86"/>
      <c r="DS92" s="86"/>
      <c r="DT92" s="86"/>
      <c r="DU92" s="86"/>
      <c r="DV92" s="86"/>
      <c r="DW92" s="86"/>
      <c r="DX92" s="86"/>
      <c r="DY92" s="86"/>
      <c r="DZ92" s="86"/>
      <c r="EA92" s="86"/>
      <c r="EB92" s="86"/>
      <c r="EC92" s="86"/>
      <c r="ED92" s="86"/>
      <c r="EE92" s="86"/>
      <c r="EF92" s="86"/>
      <c r="EG92" s="86"/>
      <c r="EH92" s="86"/>
      <c r="EI92" s="86"/>
      <c r="EJ92" s="86"/>
      <c r="EK92" s="86"/>
      <c r="EL92" s="86"/>
      <c r="EM92" s="86"/>
      <c r="EN92" s="86"/>
      <c r="EO92" s="86"/>
      <c r="EP92" s="86"/>
      <c r="EQ92" s="86"/>
      <c r="ER92" s="86"/>
      <c r="ES92" s="86"/>
      <c r="ET92" s="86"/>
      <c r="EU92" s="86"/>
      <c r="EV92" s="86"/>
      <c r="EW92" s="86"/>
      <c r="EX92" s="86"/>
      <c r="EY92" s="86"/>
      <c r="EZ92" s="86"/>
      <c r="FA92" s="86"/>
      <c r="FB92" s="86"/>
      <c r="FC92" s="86"/>
      <c r="FD92" s="86"/>
      <c r="FE92" s="86"/>
      <c r="FF92" s="86"/>
      <c r="FG92" s="86"/>
      <c r="FH92" s="86"/>
      <c r="FI92" s="86"/>
      <c r="FJ92" s="86"/>
      <c r="FK92" s="86"/>
      <c r="FL92" s="86"/>
      <c r="FM92" s="86"/>
      <c r="FN92" s="86"/>
      <c r="FO92" s="86"/>
      <c r="FP92" s="86"/>
      <c r="FQ92" s="86"/>
      <c r="FR92" s="86"/>
      <c r="FS92" s="86"/>
      <c r="FT92" s="86"/>
      <c r="FU92" s="86"/>
      <c r="FV92" s="86"/>
      <c r="FW92" s="86"/>
    </row>
    <row r="93" spans="1:179" s="94" customFormat="1" ht="12.75">
      <c r="A93" s="132"/>
      <c r="D93" s="131"/>
      <c r="E93" s="131"/>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c r="BN93" s="86"/>
      <c r="BO93" s="86"/>
      <c r="BP93" s="86"/>
      <c r="BQ93" s="86"/>
      <c r="BR93" s="86"/>
      <c r="BS93" s="86"/>
      <c r="BT93" s="86"/>
      <c r="BU93" s="86"/>
      <c r="BV93" s="86"/>
      <c r="BW93" s="87"/>
      <c r="BX93" s="87"/>
      <c r="BY93" s="87"/>
      <c r="BZ93" s="86"/>
      <c r="CA93" s="86"/>
      <c r="CB93" s="86"/>
      <c r="CC93" s="86"/>
      <c r="CD93" s="86"/>
      <c r="CE93" s="86"/>
      <c r="CF93" s="86"/>
      <c r="CG93" s="86"/>
      <c r="CH93" s="86"/>
      <c r="CI93" s="86"/>
      <c r="CJ93" s="86"/>
      <c r="CK93" s="86"/>
      <c r="CL93" s="86"/>
      <c r="CM93" s="86"/>
      <c r="CN93" s="86"/>
      <c r="CO93" s="86"/>
      <c r="CP93" s="86"/>
      <c r="CQ93" s="87"/>
      <c r="CR93" s="86"/>
      <c r="CS93" s="86"/>
      <c r="CT93" s="86"/>
      <c r="CU93" s="86"/>
      <c r="CV93" s="86"/>
      <c r="CW93" s="86"/>
      <c r="CX93" s="86"/>
      <c r="CY93" s="86"/>
      <c r="CZ93" s="86"/>
      <c r="DA93" s="86"/>
      <c r="DB93" s="86"/>
      <c r="DC93" s="86"/>
      <c r="DD93" s="86"/>
      <c r="DE93" s="86"/>
      <c r="DF93" s="86"/>
      <c r="DG93" s="86"/>
      <c r="DH93" s="86"/>
      <c r="DI93" s="86"/>
      <c r="DJ93" s="86"/>
      <c r="DK93" s="86"/>
      <c r="DL93" s="86"/>
      <c r="DM93" s="86"/>
      <c r="DN93" s="86"/>
      <c r="DO93" s="86"/>
      <c r="DP93" s="86"/>
      <c r="DQ93" s="86"/>
      <c r="DR93" s="86"/>
      <c r="DS93" s="86"/>
      <c r="DT93" s="86"/>
      <c r="DU93" s="86"/>
      <c r="DV93" s="86"/>
      <c r="DW93" s="86"/>
      <c r="DX93" s="86"/>
      <c r="DY93" s="86"/>
      <c r="DZ93" s="86"/>
      <c r="EA93" s="86"/>
      <c r="EB93" s="86"/>
      <c r="EC93" s="86"/>
      <c r="ED93" s="86"/>
      <c r="EE93" s="86"/>
      <c r="EF93" s="86"/>
      <c r="EG93" s="86"/>
      <c r="EH93" s="86"/>
      <c r="EI93" s="86"/>
      <c r="EJ93" s="86"/>
      <c r="EK93" s="86"/>
      <c r="EL93" s="86"/>
      <c r="EM93" s="86"/>
      <c r="EN93" s="86"/>
      <c r="EO93" s="86"/>
      <c r="EP93" s="86"/>
      <c r="EQ93" s="86"/>
      <c r="ER93" s="86"/>
      <c r="ES93" s="86"/>
      <c r="ET93" s="86"/>
      <c r="EU93" s="86"/>
      <c r="EV93" s="86"/>
      <c r="EW93" s="86"/>
      <c r="EX93" s="86"/>
      <c r="EY93" s="86"/>
      <c r="EZ93" s="86"/>
      <c r="FA93" s="86"/>
      <c r="FB93" s="86"/>
      <c r="FC93" s="86"/>
      <c r="FD93" s="86"/>
      <c r="FE93" s="86"/>
      <c r="FF93" s="86"/>
      <c r="FG93" s="86"/>
      <c r="FH93" s="86"/>
      <c r="FI93" s="86"/>
      <c r="FJ93" s="86"/>
      <c r="FK93" s="86"/>
      <c r="FL93" s="86"/>
      <c r="FM93" s="86"/>
      <c r="FN93" s="86"/>
      <c r="FO93" s="86"/>
      <c r="FP93" s="86"/>
      <c r="FQ93" s="86"/>
      <c r="FR93" s="86"/>
      <c r="FS93" s="86"/>
      <c r="FT93" s="86"/>
      <c r="FU93" s="86"/>
      <c r="FV93" s="86"/>
      <c r="FW93" s="86"/>
    </row>
    <row r="94" spans="1:179" s="94" customFormat="1" ht="12.75">
      <c r="A94" s="132"/>
      <c r="D94" s="131"/>
      <c r="E94" s="131"/>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6"/>
      <c r="BR94" s="86"/>
      <c r="BS94" s="86"/>
      <c r="BT94" s="86"/>
      <c r="BU94" s="86"/>
      <c r="BV94" s="86"/>
      <c r="BW94" s="87"/>
      <c r="BX94" s="87"/>
      <c r="BY94" s="87"/>
      <c r="BZ94" s="86"/>
      <c r="CA94" s="86"/>
      <c r="CB94" s="86"/>
      <c r="CC94" s="86"/>
      <c r="CD94" s="86"/>
      <c r="CE94" s="86"/>
      <c r="CF94" s="86"/>
      <c r="CG94" s="86"/>
      <c r="CH94" s="86"/>
      <c r="CI94" s="86"/>
      <c r="CJ94" s="86"/>
      <c r="CK94" s="86"/>
      <c r="CL94" s="86"/>
      <c r="CM94" s="86"/>
      <c r="CN94" s="86"/>
      <c r="CO94" s="86"/>
      <c r="CP94" s="86"/>
      <c r="CQ94" s="87"/>
      <c r="CR94" s="86"/>
      <c r="CS94" s="86"/>
      <c r="CT94" s="86"/>
      <c r="CU94" s="86"/>
      <c r="CV94" s="86"/>
      <c r="CW94" s="86"/>
      <c r="CX94" s="86"/>
      <c r="CY94" s="86"/>
      <c r="CZ94" s="86"/>
      <c r="DA94" s="86"/>
      <c r="DB94" s="86"/>
      <c r="DC94" s="86"/>
      <c r="DD94" s="86"/>
      <c r="DE94" s="86"/>
      <c r="DF94" s="86"/>
      <c r="DG94" s="86"/>
      <c r="DH94" s="86"/>
      <c r="DI94" s="86"/>
      <c r="DJ94" s="86"/>
      <c r="DK94" s="86"/>
      <c r="DL94" s="86"/>
      <c r="DM94" s="86"/>
      <c r="DN94" s="86"/>
      <c r="DO94" s="86"/>
      <c r="DP94" s="86"/>
      <c r="DQ94" s="86"/>
      <c r="DR94" s="86"/>
      <c r="DS94" s="86"/>
      <c r="DT94" s="86"/>
      <c r="DU94" s="86"/>
      <c r="DV94" s="86"/>
      <c r="DW94" s="86"/>
      <c r="DX94" s="86"/>
      <c r="DY94" s="86"/>
      <c r="DZ94" s="86"/>
      <c r="EA94" s="86"/>
      <c r="EB94" s="86"/>
      <c r="EC94" s="86"/>
      <c r="ED94" s="86"/>
      <c r="EE94" s="86"/>
      <c r="EF94" s="86"/>
      <c r="EG94" s="86"/>
      <c r="EH94" s="86"/>
      <c r="EI94" s="86"/>
      <c r="EJ94" s="86"/>
      <c r="EK94" s="86"/>
      <c r="EL94" s="86"/>
      <c r="EM94" s="86"/>
      <c r="EN94" s="86"/>
      <c r="EO94" s="86"/>
      <c r="EP94" s="86"/>
      <c r="EQ94" s="86"/>
      <c r="ER94" s="86"/>
      <c r="ES94" s="86"/>
      <c r="ET94" s="86"/>
      <c r="EU94" s="86"/>
      <c r="EV94" s="86"/>
      <c r="EW94" s="86"/>
      <c r="EX94" s="86"/>
      <c r="EY94" s="86"/>
      <c r="EZ94" s="86"/>
      <c r="FA94" s="86"/>
      <c r="FB94" s="86"/>
      <c r="FC94" s="86"/>
      <c r="FD94" s="86"/>
      <c r="FE94" s="86"/>
      <c r="FF94" s="86"/>
      <c r="FG94" s="86"/>
      <c r="FH94" s="86"/>
      <c r="FI94" s="86"/>
      <c r="FJ94" s="86"/>
      <c r="FK94" s="86"/>
      <c r="FL94" s="86"/>
      <c r="FM94" s="86"/>
      <c r="FN94" s="86"/>
      <c r="FO94" s="86"/>
      <c r="FP94" s="86"/>
      <c r="FQ94" s="86"/>
      <c r="FR94" s="86"/>
      <c r="FS94" s="86"/>
      <c r="FT94" s="86"/>
      <c r="FU94" s="86"/>
      <c r="FV94" s="86"/>
      <c r="FW94" s="86"/>
    </row>
    <row r="95" spans="1:179" s="94" customFormat="1" ht="12.75">
      <c r="A95" s="132"/>
      <c r="D95" s="131"/>
      <c r="E95" s="131"/>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87"/>
      <c r="BX95" s="87"/>
      <c r="BY95" s="87"/>
      <c r="BZ95" s="86"/>
      <c r="CA95" s="86"/>
      <c r="CB95" s="86"/>
      <c r="CC95" s="86"/>
      <c r="CD95" s="86"/>
      <c r="CE95" s="86"/>
      <c r="CF95" s="86"/>
      <c r="CG95" s="86"/>
      <c r="CH95" s="86"/>
      <c r="CI95" s="86"/>
      <c r="CJ95" s="86"/>
      <c r="CK95" s="86"/>
      <c r="CL95" s="86"/>
      <c r="CM95" s="86"/>
      <c r="CN95" s="86"/>
      <c r="CO95" s="86"/>
      <c r="CP95" s="86"/>
      <c r="CQ95" s="87"/>
      <c r="CR95" s="86"/>
      <c r="CS95" s="86"/>
      <c r="CT95" s="86"/>
      <c r="CU95" s="86"/>
      <c r="CV95" s="86"/>
      <c r="CW95" s="86"/>
      <c r="CX95" s="86"/>
      <c r="CY95" s="86"/>
      <c r="CZ95" s="86"/>
      <c r="DA95" s="86"/>
      <c r="DB95" s="86"/>
      <c r="DC95" s="86"/>
      <c r="DD95" s="86"/>
      <c r="DE95" s="86"/>
      <c r="DF95" s="86"/>
      <c r="DG95" s="86"/>
      <c r="DH95" s="86"/>
      <c r="DI95" s="86"/>
      <c r="DJ95" s="86"/>
      <c r="DK95" s="86"/>
      <c r="DL95" s="86"/>
      <c r="DM95" s="86"/>
      <c r="DN95" s="86"/>
      <c r="DO95" s="86"/>
      <c r="DP95" s="86"/>
      <c r="DQ95" s="86"/>
      <c r="DR95" s="86"/>
      <c r="DS95" s="86"/>
      <c r="DT95" s="86"/>
      <c r="DU95" s="86"/>
      <c r="DV95" s="86"/>
      <c r="DW95" s="86"/>
      <c r="DX95" s="86"/>
      <c r="DY95" s="86"/>
      <c r="DZ95" s="86"/>
      <c r="EA95" s="86"/>
      <c r="EB95" s="86"/>
      <c r="EC95" s="86"/>
      <c r="ED95" s="86"/>
      <c r="EE95" s="86"/>
      <c r="EF95" s="86"/>
      <c r="EG95" s="86"/>
      <c r="EH95" s="86"/>
      <c r="EI95" s="86"/>
      <c r="EJ95" s="86"/>
      <c r="EK95" s="86"/>
      <c r="EL95" s="86"/>
      <c r="EM95" s="86"/>
      <c r="EN95" s="86"/>
      <c r="EO95" s="86"/>
      <c r="EP95" s="86"/>
      <c r="EQ95" s="86"/>
      <c r="ER95" s="86"/>
      <c r="ES95" s="86"/>
      <c r="ET95" s="86"/>
      <c r="EU95" s="86"/>
      <c r="EV95" s="86"/>
      <c r="EW95" s="86"/>
      <c r="EX95" s="86"/>
      <c r="EY95" s="86"/>
      <c r="EZ95" s="86"/>
      <c r="FA95" s="86"/>
      <c r="FB95" s="86"/>
      <c r="FC95" s="86"/>
      <c r="FD95" s="86"/>
      <c r="FE95" s="86"/>
      <c r="FF95" s="86"/>
      <c r="FG95" s="86"/>
      <c r="FH95" s="86"/>
      <c r="FI95" s="86"/>
      <c r="FJ95" s="86"/>
      <c r="FK95" s="86"/>
      <c r="FL95" s="86"/>
      <c r="FM95" s="86"/>
      <c r="FN95" s="86"/>
      <c r="FO95" s="86"/>
      <c r="FP95" s="86"/>
      <c r="FQ95" s="86"/>
      <c r="FR95" s="86"/>
      <c r="FS95" s="86"/>
      <c r="FT95" s="86"/>
      <c r="FU95" s="86"/>
      <c r="FV95" s="86"/>
      <c r="FW95" s="86"/>
    </row>
    <row r="96" spans="1:179" s="94" customFormat="1" ht="12.75">
      <c r="A96" s="132"/>
      <c r="D96" s="131"/>
      <c r="E96" s="131"/>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86"/>
      <c r="BS96" s="86"/>
      <c r="BT96" s="86"/>
      <c r="BU96" s="86"/>
      <c r="BV96" s="86"/>
      <c r="BW96" s="87"/>
      <c r="BX96" s="87"/>
      <c r="BY96" s="87"/>
      <c r="BZ96" s="86"/>
      <c r="CA96" s="86"/>
      <c r="CB96" s="86"/>
      <c r="CC96" s="86"/>
      <c r="CD96" s="86"/>
      <c r="CE96" s="86"/>
      <c r="CF96" s="86"/>
      <c r="CG96" s="86"/>
      <c r="CH96" s="86"/>
      <c r="CI96" s="86"/>
      <c r="CJ96" s="86"/>
      <c r="CK96" s="86"/>
      <c r="CL96" s="86"/>
      <c r="CM96" s="86"/>
      <c r="CN96" s="86"/>
      <c r="CO96" s="86"/>
      <c r="CP96" s="86"/>
      <c r="CQ96" s="87"/>
      <c r="CR96" s="86"/>
      <c r="CS96" s="86"/>
      <c r="CT96" s="86"/>
      <c r="CU96" s="86"/>
      <c r="CV96" s="86"/>
      <c r="CW96" s="86"/>
      <c r="CX96" s="86"/>
      <c r="CY96" s="86"/>
      <c r="CZ96" s="86"/>
      <c r="DA96" s="86"/>
      <c r="DB96" s="86"/>
      <c r="DC96" s="86"/>
      <c r="DD96" s="86"/>
      <c r="DE96" s="86"/>
      <c r="DF96" s="86"/>
      <c r="DG96" s="86"/>
      <c r="DH96" s="86"/>
      <c r="DI96" s="86"/>
      <c r="DJ96" s="86"/>
      <c r="DK96" s="86"/>
      <c r="DL96" s="86"/>
      <c r="DM96" s="86"/>
      <c r="DN96" s="86"/>
      <c r="DO96" s="86"/>
      <c r="DP96" s="86"/>
      <c r="DQ96" s="86"/>
      <c r="DR96" s="86"/>
      <c r="DS96" s="86"/>
      <c r="DT96" s="86"/>
      <c r="DU96" s="86"/>
      <c r="DV96" s="86"/>
      <c r="DW96" s="86"/>
      <c r="DX96" s="86"/>
      <c r="DY96" s="86"/>
      <c r="DZ96" s="86"/>
      <c r="EA96" s="86"/>
      <c r="EB96" s="86"/>
      <c r="EC96" s="86"/>
      <c r="ED96" s="86"/>
      <c r="EE96" s="86"/>
      <c r="EF96" s="86"/>
      <c r="EG96" s="86"/>
      <c r="EH96" s="86"/>
      <c r="EI96" s="86"/>
      <c r="EJ96" s="86"/>
      <c r="EK96" s="86"/>
      <c r="EL96" s="86"/>
      <c r="EM96" s="86"/>
      <c r="EN96" s="86"/>
      <c r="EO96" s="86"/>
      <c r="EP96" s="86"/>
      <c r="EQ96" s="86"/>
      <c r="ER96" s="86"/>
      <c r="ES96" s="86"/>
      <c r="ET96" s="86"/>
      <c r="EU96" s="86"/>
      <c r="EV96" s="86"/>
      <c r="EW96" s="86"/>
      <c r="EX96" s="86"/>
      <c r="EY96" s="86"/>
      <c r="EZ96" s="86"/>
      <c r="FA96" s="86"/>
      <c r="FB96" s="86"/>
      <c r="FC96" s="86"/>
      <c r="FD96" s="86"/>
      <c r="FE96" s="86"/>
      <c r="FF96" s="86"/>
      <c r="FG96" s="86"/>
      <c r="FH96" s="86"/>
      <c r="FI96" s="86"/>
      <c r="FJ96" s="86"/>
      <c r="FK96" s="86"/>
      <c r="FL96" s="86"/>
      <c r="FM96" s="86"/>
      <c r="FN96" s="86"/>
      <c r="FO96" s="86"/>
      <c r="FP96" s="86"/>
      <c r="FQ96" s="86"/>
      <c r="FR96" s="86"/>
      <c r="FS96" s="86"/>
      <c r="FT96" s="86"/>
      <c r="FU96" s="86"/>
      <c r="FV96" s="86"/>
      <c r="FW96" s="86"/>
    </row>
    <row r="97" spans="1:179" s="94" customFormat="1" ht="12.75">
      <c r="A97" s="132"/>
      <c r="D97" s="131"/>
      <c r="E97" s="131"/>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86"/>
      <c r="BS97" s="86"/>
      <c r="BT97" s="86"/>
      <c r="BU97" s="86"/>
      <c r="BV97" s="86"/>
      <c r="BW97" s="87"/>
      <c r="BX97" s="87"/>
      <c r="BY97" s="87"/>
      <c r="BZ97" s="86"/>
      <c r="CA97" s="86"/>
      <c r="CB97" s="86"/>
      <c r="CC97" s="86"/>
      <c r="CD97" s="86"/>
      <c r="CE97" s="86"/>
      <c r="CF97" s="86"/>
      <c r="CG97" s="86"/>
      <c r="CH97" s="86"/>
      <c r="CI97" s="86"/>
      <c r="CJ97" s="86"/>
      <c r="CK97" s="86"/>
      <c r="CL97" s="86"/>
      <c r="CM97" s="86"/>
      <c r="CN97" s="86"/>
      <c r="CO97" s="86"/>
      <c r="CP97" s="86"/>
      <c r="CQ97" s="87"/>
      <c r="CR97" s="86"/>
      <c r="CS97" s="86"/>
      <c r="CT97" s="86"/>
      <c r="CU97" s="86"/>
      <c r="CV97" s="86"/>
      <c r="CW97" s="86"/>
      <c r="CX97" s="86"/>
      <c r="CY97" s="86"/>
      <c r="CZ97" s="86"/>
      <c r="DA97" s="86"/>
      <c r="DB97" s="86"/>
      <c r="DC97" s="86"/>
      <c r="DD97" s="86"/>
      <c r="DE97" s="86"/>
      <c r="DF97" s="86"/>
      <c r="DG97" s="86"/>
      <c r="DH97" s="86"/>
      <c r="DI97" s="86"/>
      <c r="DJ97" s="86"/>
      <c r="DK97" s="86"/>
      <c r="DL97" s="86"/>
      <c r="DM97" s="86"/>
      <c r="DN97" s="86"/>
      <c r="DO97" s="86"/>
      <c r="DP97" s="86"/>
      <c r="DQ97" s="86"/>
      <c r="DR97" s="86"/>
      <c r="DS97" s="86"/>
      <c r="DT97" s="86"/>
      <c r="DU97" s="86"/>
      <c r="DV97" s="86"/>
      <c r="DW97" s="86"/>
      <c r="DX97" s="86"/>
      <c r="DY97" s="86"/>
      <c r="DZ97" s="86"/>
      <c r="EA97" s="86"/>
      <c r="EB97" s="86"/>
      <c r="EC97" s="86"/>
      <c r="ED97" s="86"/>
      <c r="EE97" s="86"/>
      <c r="EF97" s="86"/>
      <c r="EG97" s="86"/>
      <c r="EH97" s="86"/>
      <c r="EI97" s="86"/>
      <c r="EJ97" s="86"/>
      <c r="EK97" s="86"/>
      <c r="EL97" s="86"/>
      <c r="EM97" s="86"/>
      <c r="EN97" s="86"/>
      <c r="EO97" s="86"/>
      <c r="EP97" s="86"/>
      <c r="EQ97" s="86"/>
      <c r="ER97" s="86"/>
      <c r="ES97" s="86"/>
      <c r="ET97" s="86"/>
      <c r="EU97" s="86"/>
      <c r="EV97" s="86"/>
      <c r="EW97" s="86"/>
      <c r="EX97" s="86"/>
      <c r="EY97" s="86"/>
      <c r="EZ97" s="86"/>
      <c r="FA97" s="86"/>
      <c r="FB97" s="86"/>
      <c r="FC97" s="86"/>
      <c r="FD97" s="86"/>
      <c r="FE97" s="86"/>
      <c r="FF97" s="86"/>
      <c r="FG97" s="86"/>
      <c r="FH97" s="86"/>
      <c r="FI97" s="86"/>
      <c r="FJ97" s="86"/>
      <c r="FK97" s="86"/>
      <c r="FL97" s="86"/>
      <c r="FM97" s="86"/>
      <c r="FN97" s="86"/>
      <c r="FO97" s="86"/>
      <c r="FP97" s="86"/>
      <c r="FQ97" s="86"/>
      <c r="FR97" s="86"/>
      <c r="FS97" s="86"/>
      <c r="FT97" s="86"/>
      <c r="FU97" s="86"/>
      <c r="FV97" s="86"/>
      <c r="FW97" s="86"/>
    </row>
    <row r="98" spans="1:179" s="94" customFormat="1" ht="12.75">
      <c r="A98" s="132"/>
      <c r="D98" s="131"/>
      <c r="E98" s="131"/>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7"/>
      <c r="BX98" s="87"/>
      <c r="BY98" s="87"/>
      <c r="BZ98" s="86"/>
      <c r="CA98" s="86"/>
      <c r="CB98" s="86"/>
      <c r="CC98" s="86"/>
      <c r="CD98" s="86"/>
      <c r="CE98" s="86"/>
      <c r="CF98" s="86"/>
      <c r="CG98" s="86"/>
      <c r="CH98" s="86"/>
      <c r="CI98" s="86"/>
      <c r="CJ98" s="86"/>
      <c r="CK98" s="86"/>
      <c r="CL98" s="86"/>
      <c r="CM98" s="86"/>
      <c r="CN98" s="86"/>
      <c r="CO98" s="86"/>
      <c r="CP98" s="86"/>
      <c r="CQ98" s="87"/>
      <c r="CR98" s="86"/>
      <c r="CS98" s="86"/>
      <c r="CT98" s="86"/>
      <c r="CU98" s="86"/>
      <c r="CV98" s="86"/>
      <c r="CW98" s="86"/>
      <c r="CX98" s="86"/>
      <c r="CY98" s="86"/>
      <c r="CZ98" s="86"/>
      <c r="DA98" s="86"/>
      <c r="DB98" s="86"/>
      <c r="DC98" s="86"/>
      <c r="DD98" s="86"/>
      <c r="DE98" s="86"/>
      <c r="DF98" s="86"/>
      <c r="DG98" s="86"/>
      <c r="DH98" s="86"/>
      <c r="DI98" s="86"/>
      <c r="DJ98" s="86"/>
      <c r="DK98" s="86"/>
      <c r="DL98" s="86"/>
      <c r="DM98" s="86"/>
      <c r="DN98" s="86"/>
      <c r="DO98" s="86"/>
      <c r="DP98" s="86"/>
      <c r="DQ98" s="86"/>
      <c r="DR98" s="86"/>
      <c r="DS98" s="86"/>
      <c r="DT98" s="86"/>
      <c r="DU98" s="86"/>
      <c r="DV98" s="86"/>
      <c r="DW98" s="86"/>
      <c r="DX98" s="86"/>
      <c r="DY98" s="86"/>
      <c r="DZ98" s="86"/>
      <c r="EA98" s="86"/>
      <c r="EB98" s="86"/>
      <c r="EC98" s="86"/>
      <c r="ED98" s="86"/>
      <c r="EE98" s="86"/>
      <c r="EF98" s="86"/>
      <c r="EG98" s="86"/>
      <c r="EH98" s="86"/>
      <c r="EI98" s="86"/>
      <c r="EJ98" s="86"/>
      <c r="EK98" s="86"/>
      <c r="EL98" s="86"/>
      <c r="EM98" s="86"/>
      <c r="EN98" s="86"/>
      <c r="EO98" s="86"/>
      <c r="EP98" s="86"/>
      <c r="EQ98" s="86"/>
      <c r="ER98" s="86"/>
      <c r="ES98" s="86"/>
      <c r="ET98" s="86"/>
      <c r="EU98" s="86"/>
      <c r="EV98" s="86"/>
      <c r="EW98" s="86"/>
      <c r="EX98" s="86"/>
      <c r="EY98" s="86"/>
      <c r="EZ98" s="86"/>
      <c r="FA98" s="86"/>
      <c r="FB98" s="86"/>
      <c r="FC98" s="86"/>
      <c r="FD98" s="86"/>
      <c r="FE98" s="86"/>
      <c r="FF98" s="86"/>
      <c r="FG98" s="86"/>
      <c r="FH98" s="86"/>
      <c r="FI98" s="86"/>
      <c r="FJ98" s="86"/>
      <c r="FK98" s="86"/>
      <c r="FL98" s="86"/>
      <c r="FM98" s="86"/>
      <c r="FN98" s="86"/>
      <c r="FO98" s="86"/>
      <c r="FP98" s="86"/>
      <c r="FQ98" s="86"/>
      <c r="FR98" s="86"/>
      <c r="FS98" s="86"/>
      <c r="FT98" s="86"/>
      <c r="FU98" s="86"/>
      <c r="FV98" s="86"/>
      <c r="FW98" s="86"/>
    </row>
    <row r="99" spans="1:179" s="94" customFormat="1" ht="12.75">
      <c r="A99" s="132"/>
      <c r="D99" s="131"/>
      <c r="E99" s="131"/>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6"/>
      <c r="BU99" s="86"/>
      <c r="BV99" s="86"/>
      <c r="BW99" s="86"/>
      <c r="BX99" s="86"/>
      <c r="BY99" s="86"/>
      <c r="BZ99" s="86"/>
      <c r="CA99" s="86"/>
      <c r="CB99" s="86"/>
      <c r="CC99" s="86"/>
      <c r="CD99" s="86"/>
      <c r="CE99" s="86"/>
      <c r="CF99" s="86"/>
      <c r="CG99" s="86"/>
      <c r="CH99" s="86"/>
      <c r="CI99" s="86"/>
      <c r="CJ99" s="86"/>
      <c r="CK99" s="86"/>
      <c r="CL99" s="86"/>
      <c r="CM99" s="86"/>
      <c r="CN99" s="86"/>
      <c r="CO99" s="86"/>
      <c r="CP99" s="86"/>
      <c r="CQ99" s="87"/>
      <c r="CR99" s="86"/>
      <c r="CS99" s="86"/>
      <c r="CT99" s="86"/>
      <c r="CU99" s="86"/>
      <c r="CV99" s="86"/>
      <c r="CW99" s="86"/>
      <c r="CX99" s="86"/>
      <c r="CY99" s="86"/>
      <c r="CZ99" s="86"/>
      <c r="DA99" s="86"/>
      <c r="DB99" s="86"/>
      <c r="DC99" s="86"/>
      <c r="DD99" s="86"/>
      <c r="DE99" s="86"/>
      <c r="DF99" s="86"/>
      <c r="DG99" s="86"/>
      <c r="DH99" s="86"/>
      <c r="DI99" s="86"/>
      <c r="DJ99" s="86"/>
      <c r="DK99" s="86"/>
      <c r="DL99" s="86"/>
      <c r="DM99" s="86"/>
      <c r="DN99" s="86"/>
      <c r="DO99" s="86"/>
      <c r="DP99" s="86"/>
      <c r="DQ99" s="86"/>
      <c r="DR99" s="86"/>
      <c r="DS99" s="86"/>
      <c r="DT99" s="86"/>
      <c r="DU99" s="86"/>
      <c r="DV99" s="86"/>
      <c r="DW99" s="86"/>
      <c r="DX99" s="86"/>
      <c r="DY99" s="86"/>
      <c r="DZ99" s="86"/>
      <c r="EA99" s="86"/>
      <c r="EB99" s="86"/>
      <c r="EC99" s="86"/>
      <c r="ED99" s="86"/>
      <c r="EE99" s="86"/>
      <c r="EF99" s="86"/>
      <c r="EG99" s="86"/>
      <c r="EH99" s="86"/>
      <c r="EI99" s="86"/>
      <c r="EJ99" s="86"/>
      <c r="EK99" s="86"/>
      <c r="EL99" s="86"/>
      <c r="EM99" s="86"/>
      <c r="EN99" s="86"/>
      <c r="EO99" s="86"/>
      <c r="EP99" s="86"/>
      <c r="EQ99" s="86"/>
      <c r="ER99" s="86"/>
      <c r="ES99" s="86"/>
      <c r="ET99" s="86"/>
      <c r="EU99" s="86"/>
      <c r="EV99" s="86"/>
      <c r="EW99" s="86"/>
      <c r="EX99" s="86"/>
      <c r="EY99" s="86"/>
      <c r="EZ99" s="86"/>
      <c r="FA99" s="86"/>
      <c r="FB99" s="86"/>
      <c r="FC99" s="86"/>
      <c r="FD99" s="86"/>
      <c r="FE99" s="86"/>
      <c r="FF99" s="86"/>
      <c r="FG99" s="86"/>
      <c r="FH99" s="86"/>
      <c r="FI99" s="86"/>
      <c r="FJ99" s="86"/>
      <c r="FK99" s="86"/>
      <c r="FL99" s="86"/>
      <c r="FM99" s="86"/>
      <c r="FN99" s="86"/>
      <c r="FO99" s="86"/>
      <c r="FP99" s="86"/>
      <c r="FQ99" s="86"/>
      <c r="FR99" s="86"/>
      <c r="FS99" s="86"/>
      <c r="FT99" s="86"/>
      <c r="FU99" s="86"/>
      <c r="FV99" s="86"/>
      <c r="FW99" s="86"/>
    </row>
    <row r="100" spans="1:179" s="94" customFormat="1" ht="12" customHeight="1">
      <c r="A100" s="132"/>
      <c r="D100" s="131"/>
      <c r="E100" s="131"/>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c r="BN100" s="86"/>
      <c r="BO100" s="86"/>
      <c r="BP100" s="86"/>
      <c r="BQ100" s="86"/>
      <c r="BR100" s="86"/>
      <c r="BS100" s="86"/>
      <c r="BT100" s="86"/>
      <c r="BU100" s="86"/>
      <c r="BV100" s="86"/>
      <c r="BW100" s="86"/>
      <c r="BX100" s="86"/>
      <c r="BY100" s="86"/>
      <c r="BZ100" s="86"/>
      <c r="CA100" s="86"/>
      <c r="CB100" s="86"/>
      <c r="CC100" s="86"/>
      <c r="CD100" s="86"/>
      <c r="CE100" s="86"/>
      <c r="CF100" s="86"/>
      <c r="CG100" s="86"/>
      <c r="CH100" s="86"/>
      <c r="CI100" s="86"/>
      <c r="CJ100" s="86"/>
      <c r="CK100" s="86"/>
      <c r="CL100" s="86"/>
      <c r="CM100" s="86"/>
      <c r="CN100" s="86"/>
      <c r="CO100" s="86"/>
      <c r="CP100" s="86"/>
      <c r="CQ100" s="87"/>
      <c r="CR100" s="86"/>
      <c r="CS100" s="86"/>
      <c r="CT100" s="86"/>
      <c r="CU100" s="86"/>
      <c r="CV100" s="86"/>
      <c r="CW100" s="86"/>
      <c r="CX100" s="86"/>
      <c r="CY100" s="86"/>
      <c r="CZ100" s="86"/>
      <c r="DA100" s="86"/>
      <c r="DB100" s="86"/>
      <c r="DC100" s="86"/>
      <c r="DD100" s="86"/>
      <c r="DE100" s="86"/>
      <c r="DF100" s="86"/>
      <c r="DG100" s="86"/>
      <c r="DH100" s="86"/>
      <c r="DI100" s="86"/>
      <c r="DJ100" s="86"/>
      <c r="DK100" s="86"/>
      <c r="DL100" s="86"/>
      <c r="DM100" s="86"/>
      <c r="DN100" s="86"/>
      <c r="DO100" s="86"/>
      <c r="DP100" s="86"/>
      <c r="DQ100" s="86"/>
      <c r="DR100" s="86"/>
      <c r="DS100" s="86"/>
      <c r="DT100" s="86"/>
      <c r="DU100" s="86"/>
      <c r="DV100" s="86"/>
      <c r="DW100" s="86"/>
      <c r="DX100" s="86"/>
      <c r="DY100" s="86"/>
      <c r="DZ100" s="86"/>
      <c r="EA100" s="86"/>
      <c r="EB100" s="86"/>
      <c r="EC100" s="86"/>
      <c r="ED100" s="86"/>
      <c r="EE100" s="86"/>
      <c r="EF100" s="86"/>
      <c r="EG100" s="86"/>
      <c r="EH100" s="86"/>
      <c r="EI100" s="86"/>
      <c r="EJ100" s="86"/>
      <c r="EK100" s="86"/>
      <c r="EL100" s="86"/>
      <c r="EM100" s="86"/>
      <c r="EN100" s="86"/>
      <c r="EO100" s="86"/>
      <c r="EP100" s="86"/>
      <c r="EQ100" s="86"/>
      <c r="ER100" s="86"/>
      <c r="ES100" s="86"/>
      <c r="ET100" s="86"/>
      <c r="EU100" s="86"/>
      <c r="EV100" s="86"/>
      <c r="EW100" s="86"/>
      <c r="EX100" s="86"/>
      <c r="EY100" s="86"/>
      <c r="EZ100" s="86"/>
      <c r="FA100" s="86"/>
      <c r="FB100" s="86"/>
      <c r="FC100" s="86"/>
      <c r="FD100" s="86"/>
      <c r="FE100" s="86"/>
      <c r="FF100" s="86"/>
      <c r="FG100" s="86"/>
      <c r="FH100" s="86"/>
      <c r="FI100" s="86"/>
      <c r="FJ100" s="86"/>
      <c r="FK100" s="86"/>
      <c r="FL100" s="86"/>
      <c r="FM100" s="86"/>
      <c r="FN100" s="86"/>
      <c r="FO100" s="86"/>
      <c r="FP100" s="86"/>
      <c r="FQ100" s="86"/>
      <c r="FR100" s="86"/>
      <c r="FS100" s="86"/>
      <c r="FT100" s="86"/>
      <c r="FU100" s="86"/>
      <c r="FV100" s="86"/>
      <c r="FW100" s="86"/>
    </row>
    <row r="101" spans="1:179" s="94" customFormat="1" ht="12.75">
      <c r="A101" s="132"/>
      <c r="D101" s="131"/>
      <c r="E101" s="131"/>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6"/>
      <c r="BR101" s="86"/>
      <c r="BS101" s="86"/>
      <c r="BT101" s="86"/>
      <c r="BU101" s="86"/>
      <c r="BV101" s="86"/>
      <c r="BW101" s="86"/>
      <c r="BX101" s="86"/>
      <c r="BY101" s="86"/>
      <c r="BZ101" s="86"/>
      <c r="CA101" s="86"/>
      <c r="CB101" s="86"/>
      <c r="CC101" s="86"/>
      <c r="CD101" s="86"/>
      <c r="CE101" s="86"/>
      <c r="CF101" s="86"/>
      <c r="CG101" s="86"/>
      <c r="CH101" s="86"/>
      <c r="CI101" s="86"/>
      <c r="CJ101" s="86"/>
      <c r="CK101" s="86"/>
      <c r="CL101" s="86"/>
      <c r="CM101" s="86"/>
      <c r="CN101" s="86"/>
      <c r="CO101" s="86"/>
      <c r="CP101" s="86"/>
      <c r="CQ101" s="87"/>
      <c r="CR101" s="86"/>
      <c r="CS101" s="86"/>
      <c r="CT101" s="86"/>
      <c r="CU101" s="86"/>
      <c r="CV101" s="86"/>
      <c r="CW101" s="86"/>
      <c r="CX101" s="86"/>
      <c r="CY101" s="86"/>
      <c r="CZ101" s="86"/>
      <c r="DA101" s="86"/>
      <c r="DB101" s="86"/>
      <c r="DC101" s="86"/>
      <c r="DD101" s="86"/>
      <c r="DE101" s="86"/>
      <c r="DF101" s="86"/>
      <c r="DG101" s="86"/>
      <c r="DH101" s="86"/>
      <c r="DI101" s="86"/>
      <c r="DJ101" s="86"/>
      <c r="DK101" s="86"/>
      <c r="DL101" s="86"/>
      <c r="DM101" s="86"/>
      <c r="DN101" s="86"/>
      <c r="DO101" s="86"/>
      <c r="DP101" s="86"/>
      <c r="DQ101" s="86"/>
      <c r="DR101" s="86"/>
      <c r="DS101" s="86"/>
      <c r="DT101" s="86"/>
      <c r="DU101" s="86"/>
      <c r="DV101" s="86"/>
      <c r="DW101" s="86"/>
      <c r="DX101" s="86"/>
      <c r="DY101" s="86"/>
      <c r="DZ101" s="86"/>
      <c r="EA101" s="86"/>
      <c r="EB101" s="86"/>
      <c r="EC101" s="86"/>
      <c r="ED101" s="86"/>
      <c r="EE101" s="86"/>
      <c r="EF101" s="86"/>
      <c r="EG101" s="86"/>
      <c r="EH101" s="86"/>
      <c r="EI101" s="86"/>
      <c r="EJ101" s="86"/>
      <c r="EK101" s="86"/>
      <c r="EL101" s="86"/>
      <c r="EM101" s="86"/>
      <c r="EN101" s="86"/>
      <c r="EO101" s="86"/>
      <c r="EP101" s="86"/>
      <c r="EQ101" s="86"/>
      <c r="ER101" s="86"/>
      <c r="ES101" s="86"/>
      <c r="ET101" s="86"/>
      <c r="EU101" s="86"/>
      <c r="EV101" s="86"/>
      <c r="EW101" s="86"/>
      <c r="EX101" s="86"/>
      <c r="EY101" s="86"/>
      <c r="EZ101" s="86"/>
      <c r="FA101" s="86"/>
      <c r="FB101" s="86"/>
      <c r="FC101" s="86"/>
      <c r="FD101" s="86"/>
      <c r="FE101" s="86"/>
      <c r="FF101" s="86"/>
      <c r="FG101" s="86"/>
      <c r="FH101" s="86"/>
      <c r="FI101" s="86"/>
      <c r="FJ101" s="86"/>
      <c r="FK101" s="86"/>
      <c r="FL101" s="86"/>
      <c r="FM101" s="86"/>
      <c r="FN101" s="86"/>
      <c r="FO101" s="86"/>
      <c r="FP101" s="86"/>
      <c r="FQ101" s="86"/>
      <c r="FR101" s="86"/>
      <c r="FS101" s="86"/>
      <c r="FT101" s="86"/>
      <c r="FU101" s="86"/>
      <c r="FV101" s="86"/>
      <c r="FW101" s="86"/>
    </row>
    <row r="102" spans="1:179" s="94" customFormat="1" ht="12.75">
      <c r="A102" s="132"/>
      <c r="D102" s="131"/>
      <c r="E102" s="131"/>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6"/>
      <c r="BX102" s="86"/>
      <c r="BY102" s="86"/>
      <c r="BZ102" s="86"/>
      <c r="CA102" s="86"/>
      <c r="CB102" s="86"/>
      <c r="CC102" s="86"/>
      <c r="CD102" s="86"/>
      <c r="CE102" s="86"/>
      <c r="CF102" s="86"/>
      <c r="CG102" s="86"/>
      <c r="CH102" s="86"/>
      <c r="CI102" s="86"/>
      <c r="CJ102" s="86"/>
      <c r="CK102" s="86"/>
      <c r="CL102" s="86"/>
      <c r="CM102" s="86"/>
      <c r="CN102" s="86"/>
      <c r="CO102" s="86"/>
      <c r="CP102" s="86"/>
      <c r="CQ102" s="87"/>
      <c r="CR102" s="86"/>
      <c r="CS102" s="86"/>
      <c r="CT102" s="86"/>
      <c r="CU102" s="86"/>
      <c r="CV102" s="86"/>
      <c r="CW102" s="86"/>
      <c r="CX102" s="86"/>
      <c r="CY102" s="86"/>
      <c r="CZ102" s="86"/>
      <c r="DA102" s="86"/>
      <c r="DB102" s="86"/>
      <c r="DC102" s="86"/>
      <c r="DD102" s="86"/>
      <c r="DE102" s="86"/>
      <c r="DF102" s="86"/>
      <c r="DG102" s="86"/>
      <c r="DH102" s="86"/>
      <c r="DI102" s="86"/>
      <c r="DJ102" s="86"/>
      <c r="DK102" s="86"/>
      <c r="DL102" s="86"/>
      <c r="DM102" s="86"/>
      <c r="DN102" s="86"/>
      <c r="DO102" s="86"/>
      <c r="DP102" s="86"/>
      <c r="DQ102" s="86"/>
      <c r="DR102" s="86"/>
      <c r="DS102" s="86"/>
      <c r="DT102" s="86"/>
      <c r="DU102" s="86"/>
      <c r="DV102" s="86"/>
      <c r="DW102" s="86"/>
      <c r="DX102" s="86"/>
      <c r="DY102" s="86"/>
      <c r="DZ102" s="86"/>
      <c r="EA102" s="86"/>
      <c r="EB102" s="86"/>
      <c r="EC102" s="86"/>
      <c r="ED102" s="86"/>
      <c r="EE102" s="86"/>
      <c r="EF102" s="86"/>
      <c r="EG102" s="86"/>
      <c r="EH102" s="86"/>
      <c r="EI102" s="86"/>
      <c r="EJ102" s="86"/>
      <c r="EK102" s="86"/>
      <c r="EL102" s="86"/>
      <c r="EM102" s="86"/>
      <c r="EN102" s="86"/>
      <c r="EO102" s="86"/>
      <c r="EP102" s="86"/>
      <c r="EQ102" s="86"/>
      <c r="ER102" s="86"/>
      <c r="ES102" s="86"/>
      <c r="ET102" s="86"/>
      <c r="EU102" s="86"/>
      <c r="EV102" s="86"/>
      <c r="EW102" s="86"/>
      <c r="EX102" s="86"/>
      <c r="EY102" s="86"/>
      <c r="EZ102" s="86"/>
      <c r="FA102" s="86"/>
      <c r="FB102" s="86"/>
      <c r="FC102" s="86"/>
      <c r="FD102" s="86"/>
      <c r="FE102" s="86"/>
      <c r="FF102" s="86"/>
      <c r="FG102" s="86"/>
      <c r="FH102" s="86"/>
      <c r="FI102" s="86"/>
      <c r="FJ102" s="86"/>
      <c r="FK102" s="86"/>
      <c r="FL102" s="86"/>
      <c r="FM102" s="86"/>
      <c r="FN102" s="86"/>
      <c r="FO102" s="86"/>
      <c r="FP102" s="86"/>
      <c r="FQ102" s="86"/>
      <c r="FR102" s="86"/>
      <c r="FS102" s="86"/>
      <c r="FT102" s="86"/>
      <c r="FU102" s="86"/>
      <c r="FV102" s="86"/>
      <c r="FW102" s="86"/>
    </row>
    <row r="103" spans="1:179" s="94" customFormat="1" ht="12.75">
      <c r="A103" s="132"/>
      <c r="D103" s="131"/>
      <c r="E103" s="131"/>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6"/>
      <c r="BR103" s="86"/>
      <c r="BS103" s="86"/>
      <c r="BT103" s="86"/>
      <c r="BU103" s="86"/>
      <c r="BV103" s="86"/>
      <c r="BW103" s="86"/>
      <c r="BX103" s="86"/>
      <c r="BY103" s="86"/>
      <c r="BZ103" s="86"/>
      <c r="CA103" s="86"/>
      <c r="CB103" s="86"/>
      <c r="CC103" s="86"/>
      <c r="CD103" s="86"/>
      <c r="CE103" s="86"/>
      <c r="CF103" s="86"/>
      <c r="CG103" s="86"/>
      <c r="CH103" s="86"/>
      <c r="CI103" s="86"/>
      <c r="CJ103" s="86"/>
      <c r="CK103" s="86"/>
      <c r="CL103" s="86"/>
      <c r="CM103" s="86"/>
      <c r="CN103" s="86"/>
      <c r="CO103" s="86"/>
      <c r="CP103" s="86"/>
      <c r="CQ103" s="87"/>
      <c r="CR103" s="86"/>
      <c r="CS103" s="86"/>
      <c r="CT103" s="86"/>
      <c r="CU103" s="86"/>
      <c r="CV103" s="86"/>
      <c r="CW103" s="86"/>
      <c r="CX103" s="86"/>
      <c r="CY103" s="86"/>
      <c r="CZ103" s="86"/>
      <c r="DA103" s="86"/>
      <c r="DB103" s="86"/>
      <c r="DC103" s="86"/>
      <c r="DD103" s="86"/>
      <c r="DE103" s="86"/>
      <c r="DF103" s="86"/>
      <c r="DG103" s="86"/>
      <c r="DH103" s="86"/>
      <c r="DI103" s="86"/>
      <c r="DJ103" s="86"/>
      <c r="DK103" s="86"/>
      <c r="DL103" s="86"/>
      <c r="DM103" s="86"/>
      <c r="DN103" s="86"/>
      <c r="DO103" s="86"/>
      <c r="DP103" s="86"/>
      <c r="DQ103" s="86"/>
      <c r="DR103" s="86"/>
      <c r="DS103" s="86"/>
      <c r="DT103" s="86"/>
      <c r="DU103" s="86"/>
      <c r="DV103" s="86"/>
      <c r="DW103" s="86"/>
      <c r="DX103" s="86"/>
      <c r="DY103" s="86"/>
      <c r="DZ103" s="86"/>
      <c r="EA103" s="86"/>
      <c r="EB103" s="86"/>
      <c r="EC103" s="86"/>
      <c r="ED103" s="86"/>
      <c r="EE103" s="86"/>
      <c r="EF103" s="86"/>
      <c r="EG103" s="86"/>
      <c r="EH103" s="86"/>
      <c r="EI103" s="86"/>
      <c r="EJ103" s="86"/>
      <c r="EK103" s="86"/>
      <c r="EL103" s="86"/>
      <c r="EM103" s="86"/>
      <c r="EN103" s="86"/>
      <c r="EO103" s="86"/>
      <c r="EP103" s="86"/>
      <c r="EQ103" s="86"/>
      <c r="ER103" s="86"/>
      <c r="ES103" s="86"/>
      <c r="ET103" s="86"/>
      <c r="EU103" s="86"/>
      <c r="EV103" s="86"/>
      <c r="EW103" s="86"/>
      <c r="EX103" s="86"/>
      <c r="EY103" s="86"/>
      <c r="EZ103" s="86"/>
      <c r="FA103" s="86"/>
      <c r="FB103" s="86"/>
      <c r="FC103" s="86"/>
      <c r="FD103" s="86"/>
      <c r="FE103" s="86"/>
      <c r="FF103" s="86"/>
      <c r="FG103" s="86"/>
      <c r="FH103" s="86"/>
      <c r="FI103" s="86"/>
      <c r="FJ103" s="86"/>
      <c r="FK103" s="86"/>
      <c r="FL103" s="86"/>
      <c r="FM103" s="86"/>
      <c r="FN103" s="86"/>
      <c r="FO103" s="86"/>
      <c r="FP103" s="86"/>
      <c r="FQ103" s="86"/>
      <c r="FR103" s="86"/>
      <c r="FS103" s="86"/>
      <c r="FT103" s="86"/>
      <c r="FU103" s="86"/>
      <c r="FV103" s="86"/>
      <c r="FW103" s="86"/>
    </row>
    <row r="104" spans="1:179" s="94" customFormat="1" ht="12.75">
      <c r="A104" s="132"/>
      <c r="D104" s="131"/>
      <c r="E104" s="131"/>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6"/>
      <c r="BR104" s="86"/>
      <c r="BS104" s="86"/>
      <c r="BT104" s="86"/>
      <c r="BU104" s="86"/>
      <c r="BV104" s="86"/>
      <c r="BW104" s="86"/>
      <c r="BX104" s="86"/>
      <c r="BY104" s="86"/>
      <c r="BZ104" s="86"/>
      <c r="CA104" s="86"/>
      <c r="CB104" s="86"/>
      <c r="CC104" s="86"/>
      <c r="CD104" s="86"/>
      <c r="CE104" s="86"/>
      <c r="CF104" s="86"/>
      <c r="CG104" s="86"/>
      <c r="CH104" s="86"/>
      <c r="CI104" s="86"/>
      <c r="CJ104" s="86"/>
      <c r="CK104" s="86"/>
      <c r="CL104" s="86"/>
      <c r="CM104" s="86"/>
      <c r="CN104" s="86"/>
      <c r="CO104" s="86"/>
      <c r="CP104" s="86"/>
      <c r="CQ104" s="87"/>
      <c r="CR104" s="86"/>
      <c r="CS104" s="86"/>
      <c r="CT104" s="86"/>
      <c r="CU104" s="86"/>
      <c r="CV104" s="86"/>
      <c r="CW104" s="86"/>
      <c r="CX104" s="86"/>
      <c r="CY104" s="86"/>
      <c r="CZ104" s="86"/>
      <c r="DA104" s="86"/>
      <c r="DB104" s="86"/>
      <c r="DC104" s="86"/>
      <c r="DD104" s="86"/>
      <c r="DE104" s="86"/>
      <c r="DF104" s="86"/>
      <c r="DG104" s="86"/>
      <c r="DH104" s="86"/>
      <c r="DI104" s="86"/>
      <c r="DJ104" s="86"/>
      <c r="DK104" s="86"/>
      <c r="DL104" s="86"/>
      <c r="DM104" s="86"/>
      <c r="DN104" s="86"/>
      <c r="DO104" s="86"/>
      <c r="DP104" s="86"/>
      <c r="DQ104" s="86"/>
      <c r="DR104" s="86"/>
      <c r="DS104" s="86"/>
      <c r="DT104" s="86"/>
      <c r="DU104" s="86"/>
      <c r="DV104" s="86"/>
      <c r="DW104" s="86"/>
      <c r="DX104" s="86"/>
      <c r="DY104" s="86"/>
      <c r="DZ104" s="86"/>
      <c r="EA104" s="86"/>
      <c r="EB104" s="86"/>
      <c r="EC104" s="86"/>
      <c r="ED104" s="86"/>
      <c r="EE104" s="86"/>
      <c r="EF104" s="86"/>
      <c r="EG104" s="86"/>
      <c r="EH104" s="86"/>
      <c r="EI104" s="86"/>
      <c r="EJ104" s="86"/>
      <c r="EK104" s="86"/>
      <c r="EL104" s="86"/>
      <c r="EM104" s="86"/>
      <c r="EN104" s="86"/>
      <c r="EO104" s="86"/>
      <c r="EP104" s="86"/>
      <c r="EQ104" s="86"/>
      <c r="ER104" s="86"/>
      <c r="ES104" s="86"/>
      <c r="ET104" s="86"/>
      <c r="EU104" s="86"/>
      <c r="EV104" s="86"/>
      <c r="EW104" s="86"/>
      <c r="EX104" s="86"/>
      <c r="EY104" s="86"/>
      <c r="EZ104" s="86"/>
      <c r="FA104" s="86"/>
      <c r="FB104" s="86"/>
      <c r="FC104" s="86"/>
      <c r="FD104" s="86"/>
      <c r="FE104" s="86"/>
      <c r="FF104" s="86"/>
      <c r="FG104" s="86"/>
      <c r="FH104" s="86"/>
      <c r="FI104" s="86"/>
      <c r="FJ104" s="86"/>
      <c r="FK104" s="86"/>
      <c r="FL104" s="86"/>
      <c r="FM104" s="86"/>
      <c r="FN104" s="86"/>
      <c r="FO104" s="86"/>
      <c r="FP104" s="86"/>
      <c r="FQ104" s="86"/>
      <c r="FR104" s="86"/>
      <c r="FS104" s="86"/>
      <c r="FT104" s="86"/>
      <c r="FU104" s="86"/>
      <c r="FV104" s="86"/>
      <c r="FW104" s="86"/>
    </row>
    <row r="105" spans="1:179" s="94" customFormat="1" ht="12.75">
      <c r="A105" s="132"/>
      <c r="D105" s="131"/>
      <c r="E105" s="131"/>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c r="BN105" s="86"/>
      <c r="BO105" s="86"/>
      <c r="BP105" s="86"/>
      <c r="BQ105" s="86"/>
      <c r="BR105" s="86"/>
      <c r="BS105" s="86"/>
      <c r="BT105" s="86"/>
      <c r="BU105" s="86"/>
      <c r="BV105" s="86"/>
      <c r="BW105" s="86"/>
      <c r="BX105" s="86"/>
      <c r="BY105" s="86"/>
      <c r="BZ105" s="86"/>
      <c r="CA105" s="86"/>
      <c r="CB105" s="86"/>
      <c r="CC105" s="86"/>
      <c r="CD105" s="86"/>
      <c r="CE105" s="86"/>
      <c r="CF105" s="86"/>
      <c r="CG105" s="86"/>
      <c r="CH105" s="86"/>
      <c r="CI105" s="86"/>
      <c r="CJ105" s="86"/>
      <c r="CK105" s="86"/>
      <c r="CL105" s="86"/>
      <c r="CM105" s="86"/>
      <c r="CN105" s="86"/>
      <c r="CO105" s="86"/>
      <c r="CP105" s="86"/>
      <c r="CQ105" s="87"/>
      <c r="CR105" s="86"/>
      <c r="CS105" s="86"/>
      <c r="CT105" s="86"/>
      <c r="CU105" s="86"/>
      <c r="CV105" s="86"/>
      <c r="CW105" s="86"/>
      <c r="CX105" s="86"/>
      <c r="CY105" s="86"/>
      <c r="CZ105" s="86"/>
      <c r="DA105" s="86"/>
      <c r="DB105" s="86"/>
      <c r="DC105" s="86"/>
      <c r="DD105" s="86"/>
      <c r="DE105" s="86"/>
      <c r="DF105" s="86"/>
      <c r="DG105" s="86"/>
      <c r="DH105" s="86"/>
      <c r="DI105" s="86"/>
      <c r="DJ105" s="86"/>
      <c r="DK105" s="86"/>
      <c r="DL105" s="86"/>
      <c r="DM105" s="86"/>
      <c r="DN105" s="86"/>
      <c r="DO105" s="86"/>
      <c r="DP105" s="86"/>
      <c r="DQ105" s="86"/>
      <c r="DR105" s="86"/>
      <c r="DS105" s="86"/>
      <c r="DT105" s="86"/>
      <c r="DU105" s="86"/>
      <c r="DV105" s="86"/>
      <c r="DW105" s="86"/>
      <c r="DX105" s="86"/>
      <c r="DY105" s="86"/>
      <c r="DZ105" s="86"/>
      <c r="EA105" s="86"/>
      <c r="EB105" s="86"/>
      <c r="EC105" s="86"/>
      <c r="ED105" s="86"/>
      <c r="EE105" s="86"/>
      <c r="EF105" s="86"/>
      <c r="EG105" s="86"/>
      <c r="EH105" s="86"/>
      <c r="EI105" s="86"/>
      <c r="EJ105" s="86"/>
      <c r="EK105" s="86"/>
      <c r="EL105" s="86"/>
      <c r="EM105" s="86"/>
      <c r="EN105" s="86"/>
      <c r="EO105" s="86"/>
      <c r="EP105" s="86"/>
      <c r="EQ105" s="86"/>
      <c r="ER105" s="86"/>
      <c r="ES105" s="86"/>
      <c r="ET105" s="86"/>
      <c r="EU105" s="86"/>
      <c r="EV105" s="86"/>
      <c r="EW105" s="86"/>
      <c r="EX105" s="86"/>
      <c r="EY105" s="86"/>
      <c r="EZ105" s="86"/>
      <c r="FA105" s="86"/>
      <c r="FB105" s="86"/>
      <c r="FC105" s="86"/>
      <c r="FD105" s="86"/>
      <c r="FE105" s="86"/>
      <c r="FF105" s="86"/>
      <c r="FG105" s="86"/>
      <c r="FH105" s="86"/>
      <c r="FI105" s="86"/>
      <c r="FJ105" s="86"/>
      <c r="FK105" s="86"/>
      <c r="FL105" s="86"/>
      <c r="FM105" s="86"/>
      <c r="FN105" s="86"/>
      <c r="FO105" s="86"/>
      <c r="FP105" s="86"/>
      <c r="FQ105" s="86"/>
      <c r="FR105" s="86"/>
      <c r="FS105" s="86"/>
      <c r="FT105" s="86"/>
      <c r="FU105" s="86"/>
      <c r="FV105" s="86"/>
      <c r="FW105" s="86"/>
    </row>
    <row r="106" spans="1:179" s="94" customFormat="1" ht="12.75">
      <c r="A106" s="132"/>
      <c r="D106" s="131"/>
      <c r="E106" s="131"/>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c r="BS106" s="86"/>
      <c r="BT106" s="86"/>
      <c r="BU106" s="86"/>
      <c r="BV106" s="86"/>
      <c r="BW106" s="86"/>
      <c r="BX106" s="86"/>
      <c r="BY106" s="86"/>
      <c r="BZ106" s="86"/>
      <c r="CA106" s="86"/>
      <c r="CB106" s="86"/>
      <c r="CC106" s="86"/>
      <c r="CD106" s="86"/>
      <c r="CE106" s="86"/>
      <c r="CF106" s="86"/>
      <c r="CG106" s="86"/>
      <c r="CH106" s="86"/>
      <c r="CI106" s="86"/>
      <c r="CJ106" s="86"/>
      <c r="CK106" s="86"/>
      <c r="CL106" s="86"/>
      <c r="CM106" s="86"/>
      <c r="CN106" s="86"/>
      <c r="CO106" s="86"/>
      <c r="CP106" s="86"/>
      <c r="CQ106" s="87"/>
      <c r="CR106" s="86"/>
      <c r="CS106" s="86"/>
      <c r="CT106" s="86"/>
      <c r="CU106" s="86"/>
      <c r="CV106" s="86"/>
      <c r="CW106" s="86"/>
      <c r="CX106" s="86"/>
      <c r="CY106" s="86"/>
      <c r="CZ106" s="86"/>
      <c r="DA106" s="86"/>
      <c r="DB106" s="86"/>
      <c r="DC106" s="86"/>
      <c r="DD106" s="86"/>
      <c r="DE106" s="86"/>
      <c r="DF106" s="86"/>
      <c r="DG106" s="86"/>
      <c r="DH106" s="86"/>
      <c r="DI106" s="86"/>
      <c r="DJ106" s="86"/>
      <c r="DK106" s="86"/>
      <c r="DL106" s="86"/>
      <c r="DM106" s="86"/>
      <c r="DN106" s="86"/>
      <c r="DO106" s="86"/>
      <c r="DP106" s="86"/>
      <c r="DQ106" s="86"/>
      <c r="DR106" s="86"/>
      <c r="DS106" s="86"/>
      <c r="DT106" s="86"/>
      <c r="DU106" s="86"/>
      <c r="DV106" s="86"/>
      <c r="DW106" s="86"/>
      <c r="DX106" s="86"/>
      <c r="DY106" s="86"/>
      <c r="DZ106" s="86"/>
      <c r="EA106" s="86"/>
      <c r="EB106" s="86"/>
      <c r="EC106" s="86"/>
      <c r="ED106" s="86"/>
      <c r="EE106" s="86"/>
      <c r="EF106" s="86"/>
      <c r="EG106" s="86"/>
      <c r="EH106" s="86"/>
      <c r="EI106" s="86"/>
      <c r="EJ106" s="86"/>
      <c r="EK106" s="86"/>
      <c r="EL106" s="86"/>
      <c r="EM106" s="86"/>
      <c r="EN106" s="86"/>
      <c r="EO106" s="86"/>
      <c r="EP106" s="86"/>
      <c r="EQ106" s="86"/>
      <c r="ER106" s="86"/>
      <c r="ES106" s="86"/>
      <c r="ET106" s="86"/>
      <c r="EU106" s="86"/>
      <c r="EV106" s="86"/>
      <c r="EW106" s="86"/>
      <c r="EX106" s="86"/>
      <c r="EY106" s="86"/>
      <c r="EZ106" s="86"/>
      <c r="FA106" s="86"/>
      <c r="FB106" s="86"/>
      <c r="FC106" s="86"/>
      <c r="FD106" s="86"/>
      <c r="FE106" s="86"/>
      <c r="FF106" s="86"/>
      <c r="FG106" s="86"/>
      <c r="FH106" s="86"/>
      <c r="FI106" s="86"/>
      <c r="FJ106" s="86"/>
      <c r="FK106" s="86"/>
      <c r="FL106" s="86"/>
      <c r="FM106" s="86"/>
      <c r="FN106" s="86"/>
      <c r="FO106" s="86"/>
      <c r="FP106" s="86"/>
      <c r="FQ106" s="86"/>
      <c r="FR106" s="86"/>
      <c r="FS106" s="86"/>
      <c r="FT106" s="86"/>
      <c r="FU106" s="86"/>
      <c r="FV106" s="86"/>
      <c r="FW106" s="86"/>
    </row>
    <row r="107" spans="1:179" s="94" customFormat="1" ht="12.75">
      <c r="A107" s="132"/>
      <c r="D107" s="131"/>
      <c r="E107" s="131"/>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c r="BN107" s="86"/>
      <c r="BO107" s="86"/>
      <c r="BP107" s="86"/>
      <c r="BQ107" s="86"/>
      <c r="BR107" s="86"/>
      <c r="BS107" s="86"/>
      <c r="BT107" s="86"/>
      <c r="BU107" s="86"/>
      <c r="BV107" s="86"/>
      <c r="BW107" s="86"/>
      <c r="BX107" s="86"/>
      <c r="BY107" s="86"/>
      <c r="BZ107" s="86"/>
      <c r="CA107" s="86"/>
      <c r="CB107" s="86"/>
      <c r="CC107" s="86"/>
      <c r="CD107" s="86"/>
      <c r="CE107" s="86"/>
      <c r="CF107" s="86"/>
      <c r="CG107" s="86"/>
      <c r="CH107" s="86"/>
      <c r="CI107" s="86"/>
      <c r="CJ107" s="86"/>
      <c r="CK107" s="86"/>
      <c r="CL107" s="86"/>
      <c r="CM107" s="86"/>
      <c r="CN107" s="86"/>
      <c r="CO107" s="86"/>
      <c r="CP107" s="86"/>
      <c r="CQ107" s="87"/>
      <c r="CR107" s="86"/>
      <c r="CS107" s="86"/>
      <c r="CT107" s="86"/>
      <c r="CU107" s="86"/>
      <c r="CV107" s="86"/>
      <c r="CW107" s="86"/>
      <c r="CX107" s="86"/>
      <c r="CY107" s="86"/>
      <c r="CZ107" s="86"/>
      <c r="DA107" s="86"/>
      <c r="DB107" s="86"/>
      <c r="DC107" s="86"/>
      <c r="DD107" s="86"/>
      <c r="DE107" s="86"/>
      <c r="DF107" s="86"/>
      <c r="DG107" s="86"/>
      <c r="DH107" s="86"/>
      <c r="DI107" s="86"/>
      <c r="DJ107" s="86"/>
      <c r="DK107" s="86"/>
      <c r="DL107" s="86"/>
      <c r="DM107" s="86"/>
      <c r="DN107" s="86"/>
      <c r="DO107" s="86"/>
      <c r="DP107" s="86"/>
      <c r="DQ107" s="86"/>
      <c r="DR107" s="86"/>
      <c r="DS107" s="86"/>
      <c r="DT107" s="86"/>
      <c r="DU107" s="86"/>
      <c r="DV107" s="86"/>
      <c r="DW107" s="86"/>
      <c r="DX107" s="86"/>
      <c r="DY107" s="86"/>
      <c r="DZ107" s="86"/>
      <c r="EA107" s="86"/>
      <c r="EB107" s="86"/>
      <c r="EC107" s="86"/>
      <c r="ED107" s="86"/>
      <c r="EE107" s="86"/>
      <c r="EF107" s="86"/>
      <c r="EG107" s="86"/>
      <c r="EH107" s="86"/>
      <c r="EI107" s="86"/>
      <c r="EJ107" s="86"/>
      <c r="EK107" s="86"/>
      <c r="EL107" s="86"/>
      <c r="EM107" s="86"/>
      <c r="EN107" s="86"/>
      <c r="EO107" s="86"/>
      <c r="EP107" s="86"/>
      <c r="EQ107" s="86"/>
      <c r="ER107" s="86"/>
      <c r="ES107" s="86"/>
      <c r="ET107" s="86"/>
      <c r="EU107" s="86"/>
      <c r="EV107" s="86"/>
      <c r="EW107" s="86"/>
      <c r="EX107" s="86"/>
      <c r="EY107" s="86"/>
      <c r="EZ107" s="86"/>
      <c r="FA107" s="86"/>
      <c r="FB107" s="86"/>
      <c r="FC107" s="86"/>
      <c r="FD107" s="86"/>
      <c r="FE107" s="86"/>
      <c r="FF107" s="86"/>
      <c r="FG107" s="86"/>
      <c r="FH107" s="86"/>
      <c r="FI107" s="86"/>
      <c r="FJ107" s="86"/>
      <c r="FK107" s="86"/>
      <c r="FL107" s="86"/>
      <c r="FM107" s="86"/>
      <c r="FN107" s="86"/>
      <c r="FO107" s="86"/>
      <c r="FP107" s="86"/>
      <c r="FQ107" s="86"/>
      <c r="FR107" s="86"/>
      <c r="FS107" s="86"/>
      <c r="FT107" s="86"/>
      <c r="FU107" s="86"/>
      <c r="FV107" s="86"/>
      <c r="FW107" s="86"/>
    </row>
    <row r="108" spans="1:179" s="94" customFormat="1" ht="12.75">
      <c r="A108" s="132"/>
      <c r="D108" s="131"/>
      <c r="E108" s="131"/>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86"/>
      <c r="BT108" s="86"/>
      <c r="BU108" s="86"/>
      <c r="BV108" s="86"/>
      <c r="BW108" s="86"/>
      <c r="BX108" s="86"/>
      <c r="BY108" s="86"/>
      <c r="BZ108" s="86"/>
      <c r="CA108" s="86"/>
      <c r="CB108" s="86"/>
      <c r="CC108" s="86"/>
      <c r="CD108" s="86"/>
      <c r="CE108" s="86"/>
      <c r="CF108" s="86"/>
      <c r="CG108" s="86"/>
      <c r="CH108" s="86"/>
      <c r="CI108" s="86"/>
      <c r="CJ108" s="86"/>
      <c r="CK108" s="86"/>
      <c r="CL108" s="86"/>
      <c r="CM108" s="86"/>
      <c r="CN108" s="86"/>
      <c r="CO108" s="86"/>
      <c r="CP108" s="86"/>
      <c r="CQ108" s="87"/>
      <c r="CR108" s="86"/>
      <c r="CS108" s="86"/>
      <c r="CT108" s="86"/>
      <c r="CU108" s="86"/>
      <c r="CV108" s="86"/>
      <c r="CW108" s="86"/>
      <c r="CX108" s="86"/>
      <c r="CY108" s="86"/>
      <c r="CZ108" s="86"/>
      <c r="DA108" s="86"/>
      <c r="DB108" s="86"/>
      <c r="DC108" s="86"/>
      <c r="DD108" s="86"/>
      <c r="DE108" s="86"/>
      <c r="DF108" s="86"/>
      <c r="DG108" s="86"/>
      <c r="DH108" s="86"/>
      <c r="DI108" s="86"/>
      <c r="DJ108" s="86"/>
      <c r="DK108" s="86"/>
      <c r="DL108" s="86"/>
      <c r="DM108" s="86"/>
      <c r="DN108" s="86"/>
      <c r="DO108" s="86"/>
      <c r="DP108" s="86"/>
      <c r="DQ108" s="86"/>
      <c r="DR108" s="86"/>
      <c r="DS108" s="86"/>
      <c r="DT108" s="86"/>
      <c r="DU108" s="86"/>
      <c r="DV108" s="86"/>
      <c r="DW108" s="86"/>
      <c r="DX108" s="86"/>
      <c r="DY108" s="86"/>
      <c r="DZ108" s="86"/>
      <c r="EA108" s="86"/>
      <c r="EB108" s="86"/>
      <c r="EC108" s="86"/>
      <c r="ED108" s="86"/>
      <c r="EE108" s="86"/>
      <c r="EF108" s="86"/>
      <c r="EG108" s="86"/>
      <c r="EH108" s="86"/>
      <c r="EI108" s="86"/>
      <c r="EJ108" s="86"/>
      <c r="EK108" s="86"/>
      <c r="EL108" s="86"/>
      <c r="EM108" s="86"/>
      <c r="EN108" s="86"/>
      <c r="EO108" s="86"/>
      <c r="EP108" s="86"/>
      <c r="EQ108" s="86"/>
      <c r="ER108" s="86"/>
      <c r="ES108" s="86"/>
      <c r="ET108" s="86"/>
      <c r="EU108" s="86"/>
      <c r="EV108" s="86"/>
      <c r="EW108" s="86"/>
      <c r="EX108" s="86"/>
      <c r="EY108" s="86"/>
      <c r="EZ108" s="86"/>
      <c r="FA108" s="86"/>
      <c r="FB108" s="86"/>
      <c r="FC108" s="86"/>
      <c r="FD108" s="86"/>
      <c r="FE108" s="86"/>
      <c r="FF108" s="86"/>
      <c r="FG108" s="86"/>
      <c r="FH108" s="86"/>
      <c r="FI108" s="86"/>
      <c r="FJ108" s="86"/>
      <c r="FK108" s="86"/>
      <c r="FL108" s="86"/>
      <c r="FM108" s="86"/>
      <c r="FN108" s="86"/>
      <c r="FO108" s="86"/>
      <c r="FP108" s="86"/>
      <c r="FQ108" s="86"/>
      <c r="FR108" s="86"/>
      <c r="FS108" s="86"/>
      <c r="FT108" s="86"/>
      <c r="FU108" s="86"/>
      <c r="FV108" s="86"/>
      <c r="FW108" s="86"/>
    </row>
    <row r="109" spans="1:179" s="94" customFormat="1" ht="12.75">
      <c r="A109" s="132"/>
      <c r="D109" s="131"/>
      <c r="E109" s="131"/>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86"/>
      <c r="BT109" s="86"/>
      <c r="BU109" s="86"/>
      <c r="BV109" s="86"/>
      <c r="BW109" s="86"/>
      <c r="BX109" s="86"/>
      <c r="BY109" s="86"/>
      <c r="BZ109" s="86"/>
      <c r="CA109" s="86"/>
      <c r="CB109" s="86"/>
      <c r="CC109" s="86"/>
      <c r="CD109" s="86"/>
      <c r="CE109" s="86"/>
      <c r="CF109" s="86"/>
      <c r="CG109" s="86"/>
      <c r="CH109" s="86"/>
      <c r="CI109" s="86"/>
      <c r="CJ109" s="86"/>
      <c r="CK109" s="86"/>
      <c r="CL109" s="86"/>
      <c r="CM109" s="86"/>
      <c r="CN109" s="86"/>
      <c r="CO109" s="86"/>
      <c r="CP109" s="86"/>
      <c r="CQ109" s="87"/>
      <c r="CR109" s="86"/>
      <c r="CS109" s="86"/>
      <c r="CT109" s="86"/>
      <c r="CU109" s="86"/>
      <c r="CV109" s="86"/>
      <c r="CW109" s="86"/>
      <c r="CX109" s="86"/>
      <c r="CY109" s="86"/>
      <c r="CZ109" s="86"/>
      <c r="DA109" s="86"/>
      <c r="DB109" s="86"/>
      <c r="DC109" s="86"/>
      <c r="DD109" s="86"/>
      <c r="DE109" s="86"/>
      <c r="DF109" s="86"/>
      <c r="DG109" s="86"/>
      <c r="DH109" s="86"/>
      <c r="DI109" s="86"/>
      <c r="DJ109" s="86"/>
      <c r="DK109" s="86"/>
      <c r="DL109" s="86"/>
      <c r="DM109" s="86"/>
      <c r="DN109" s="86"/>
      <c r="DO109" s="86"/>
      <c r="DP109" s="86"/>
      <c r="DQ109" s="86"/>
      <c r="DR109" s="86"/>
      <c r="DS109" s="86"/>
      <c r="DT109" s="86"/>
      <c r="DU109" s="86"/>
      <c r="DV109" s="86"/>
      <c r="DW109" s="86"/>
      <c r="DX109" s="86"/>
      <c r="DY109" s="86"/>
      <c r="DZ109" s="86"/>
      <c r="EA109" s="86"/>
      <c r="EB109" s="86"/>
      <c r="EC109" s="86"/>
      <c r="ED109" s="86"/>
      <c r="EE109" s="86"/>
      <c r="EF109" s="86"/>
      <c r="EG109" s="86"/>
      <c r="EH109" s="86"/>
      <c r="EI109" s="86"/>
      <c r="EJ109" s="86"/>
      <c r="EK109" s="86"/>
      <c r="EL109" s="86"/>
      <c r="EM109" s="86"/>
      <c r="EN109" s="86"/>
      <c r="EO109" s="86"/>
      <c r="EP109" s="86"/>
      <c r="EQ109" s="86"/>
      <c r="ER109" s="86"/>
      <c r="ES109" s="86"/>
      <c r="ET109" s="86"/>
      <c r="EU109" s="86"/>
      <c r="EV109" s="86"/>
      <c r="EW109" s="86"/>
      <c r="EX109" s="86"/>
      <c r="EY109" s="86"/>
      <c r="EZ109" s="86"/>
      <c r="FA109" s="86"/>
      <c r="FB109" s="86"/>
      <c r="FC109" s="86"/>
      <c r="FD109" s="86"/>
      <c r="FE109" s="86"/>
      <c r="FF109" s="86"/>
      <c r="FG109" s="86"/>
      <c r="FH109" s="86"/>
      <c r="FI109" s="86"/>
      <c r="FJ109" s="86"/>
      <c r="FK109" s="86"/>
      <c r="FL109" s="86"/>
      <c r="FM109" s="86"/>
      <c r="FN109" s="86"/>
      <c r="FO109" s="86"/>
      <c r="FP109" s="86"/>
      <c r="FQ109" s="86"/>
      <c r="FR109" s="86"/>
      <c r="FS109" s="86"/>
      <c r="FT109" s="86"/>
      <c r="FU109" s="86"/>
      <c r="FV109" s="86"/>
      <c r="FW109" s="86"/>
    </row>
    <row r="110" spans="1:179" s="94" customFormat="1" ht="12.75">
      <c r="A110" s="132"/>
      <c r="D110" s="131"/>
      <c r="E110" s="131"/>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c r="BN110" s="86"/>
      <c r="BO110" s="86"/>
      <c r="BP110" s="86"/>
      <c r="BQ110" s="86"/>
      <c r="BR110" s="86"/>
      <c r="BS110" s="86"/>
      <c r="BT110" s="86"/>
      <c r="BU110" s="86"/>
      <c r="BV110" s="86"/>
      <c r="BW110" s="86"/>
      <c r="BX110" s="86"/>
      <c r="BY110" s="86"/>
      <c r="BZ110" s="86"/>
      <c r="CA110" s="86"/>
      <c r="CB110" s="86"/>
      <c r="CC110" s="86"/>
      <c r="CD110" s="86"/>
      <c r="CE110" s="86"/>
      <c r="CF110" s="86"/>
      <c r="CG110" s="86"/>
      <c r="CH110" s="86"/>
      <c r="CI110" s="86"/>
      <c r="CJ110" s="86"/>
      <c r="CK110" s="86"/>
      <c r="CL110" s="86"/>
      <c r="CM110" s="86"/>
      <c r="CN110" s="86"/>
      <c r="CO110" s="86"/>
      <c r="CP110" s="86"/>
      <c r="CQ110" s="87"/>
      <c r="CR110" s="86"/>
      <c r="CS110" s="86"/>
      <c r="CT110" s="86"/>
      <c r="CU110" s="86"/>
      <c r="CV110" s="86"/>
      <c r="CW110" s="86"/>
      <c r="CX110" s="86"/>
      <c r="CY110" s="86"/>
      <c r="CZ110" s="86"/>
      <c r="DA110" s="86"/>
      <c r="DB110" s="86"/>
      <c r="DC110" s="86"/>
      <c r="DD110" s="86"/>
      <c r="DE110" s="86"/>
      <c r="DF110" s="86"/>
      <c r="DG110" s="86"/>
      <c r="DH110" s="86"/>
      <c r="DI110" s="86"/>
      <c r="DJ110" s="86"/>
      <c r="DK110" s="86"/>
      <c r="DL110" s="86"/>
      <c r="DM110" s="86"/>
      <c r="DN110" s="86"/>
      <c r="DO110" s="86"/>
      <c r="DP110" s="86"/>
      <c r="DQ110" s="86"/>
      <c r="DR110" s="86"/>
      <c r="DS110" s="86"/>
      <c r="DT110" s="86"/>
      <c r="DU110" s="86"/>
      <c r="DV110" s="86"/>
      <c r="DW110" s="86"/>
      <c r="DX110" s="86"/>
      <c r="DY110" s="86"/>
      <c r="DZ110" s="86"/>
      <c r="EA110" s="86"/>
      <c r="EB110" s="86"/>
      <c r="EC110" s="86"/>
      <c r="ED110" s="86"/>
      <c r="EE110" s="86"/>
      <c r="EF110" s="86"/>
      <c r="EG110" s="86"/>
      <c r="EH110" s="86"/>
      <c r="EI110" s="86"/>
      <c r="EJ110" s="86"/>
      <c r="EK110" s="86"/>
      <c r="EL110" s="86"/>
      <c r="EM110" s="86"/>
      <c r="EN110" s="86"/>
      <c r="EO110" s="86"/>
      <c r="EP110" s="86"/>
      <c r="EQ110" s="86"/>
      <c r="ER110" s="86"/>
      <c r="ES110" s="86"/>
      <c r="ET110" s="86"/>
      <c r="EU110" s="86"/>
      <c r="EV110" s="86"/>
      <c r="EW110" s="86"/>
      <c r="EX110" s="86"/>
      <c r="EY110" s="86"/>
      <c r="EZ110" s="86"/>
      <c r="FA110" s="86"/>
      <c r="FB110" s="86"/>
      <c r="FC110" s="86"/>
      <c r="FD110" s="86"/>
      <c r="FE110" s="86"/>
      <c r="FF110" s="86"/>
      <c r="FG110" s="86"/>
      <c r="FH110" s="86"/>
      <c r="FI110" s="86"/>
      <c r="FJ110" s="86"/>
      <c r="FK110" s="86"/>
      <c r="FL110" s="86"/>
      <c r="FM110" s="86"/>
      <c r="FN110" s="86"/>
      <c r="FO110" s="86"/>
      <c r="FP110" s="86"/>
      <c r="FQ110" s="86"/>
      <c r="FR110" s="86"/>
      <c r="FS110" s="86"/>
      <c r="FT110" s="86"/>
      <c r="FU110" s="86"/>
      <c r="FV110" s="86"/>
      <c r="FW110" s="86"/>
    </row>
    <row r="111" spans="1:179" s="94" customFormat="1" ht="12.75">
      <c r="A111" s="132"/>
      <c r="D111" s="131"/>
      <c r="E111" s="131"/>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c r="BN111" s="86"/>
      <c r="BO111" s="86"/>
      <c r="BP111" s="86"/>
      <c r="BQ111" s="86"/>
      <c r="BR111" s="86"/>
      <c r="BS111" s="86"/>
      <c r="BT111" s="86"/>
      <c r="BU111" s="86"/>
      <c r="BV111" s="86"/>
      <c r="BW111" s="86"/>
      <c r="BX111" s="86"/>
      <c r="BY111" s="86"/>
      <c r="BZ111" s="86"/>
      <c r="CA111" s="86"/>
      <c r="CB111" s="86"/>
      <c r="CC111" s="86"/>
      <c r="CD111" s="86"/>
      <c r="CE111" s="86"/>
      <c r="CF111" s="86"/>
      <c r="CG111" s="86"/>
      <c r="CH111" s="86"/>
      <c r="CI111" s="86"/>
      <c r="CJ111" s="86"/>
      <c r="CK111" s="86"/>
      <c r="CL111" s="86"/>
      <c r="CM111" s="86"/>
      <c r="CN111" s="86"/>
      <c r="CO111" s="86"/>
      <c r="CP111" s="86"/>
      <c r="CQ111" s="87"/>
      <c r="CR111" s="86"/>
      <c r="CS111" s="86"/>
      <c r="CT111" s="86"/>
      <c r="CU111" s="86"/>
      <c r="CV111" s="86"/>
      <c r="CW111" s="86"/>
      <c r="CX111" s="86"/>
      <c r="CY111" s="86"/>
      <c r="CZ111" s="86"/>
      <c r="DA111" s="86"/>
      <c r="DB111" s="86"/>
      <c r="DC111" s="86"/>
      <c r="DD111" s="86"/>
      <c r="DE111" s="86"/>
      <c r="DF111" s="86"/>
      <c r="DG111" s="86"/>
      <c r="DH111" s="86"/>
      <c r="DI111" s="86"/>
      <c r="DJ111" s="86"/>
      <c r="DK111" s="86"/>
      <c r="DL111" s="86"/>
      <c r="DM111" s="86"/>
      <c r="DN111" s="86"/>
      <c r="DO111" s="86"/>
      <c r="DP111" s="86"/>
      <c r="DQ111" s="86"/>
      <c r="DR111" s="86"/>
      <c r="DS111" s="86"/>
      <c r="DT111" s="86"/>
      <c r="DU111" s="86"/>
      <c r="DV111" s="86"/>
      <c r="DW111" s="86"/>
      <c r="DX111" s="86"/>
      <c r="DY111" s="86"/>
      <c r="DZ111" s="86"/>
      <c r="EA111" s="86"/>
      <c r="EB111" s="86"/>
      <c r="EC111" s="86"/>
      <c r="ED111" s="86"/>
      <c r="EE111" s="86"/>
      <c r="EF111" s="86"/>
      <c r="EG111" s="86"/>
      <c r="EH111" s="86"/>
      <c r="EI111" s="86"/>
      <c r="EJ111" s="86"/>
      <c r="EK111" s="86"/>
      <c r="EL111" s="86"/>
      <c r="EM111" s="86"/>
      <c r="EN111" s="86"/>
      <c r="EO111" s="86"/>
      <c r="EP111" s="86"/>
      <c r="EQ111" s="86"/>
      <c r="ER111" s="86"/>
      <c r="ES111" s="86"/>
      <c r="ET111" s="86"/>
      <c r="EU111" s="86"/>
      <c r="EV111" s="86"/>
      <c r="EW111" s="86"/>
      <c r="EX111" s="86"/>
      <c r="EY111" s="86"/>
      <c r="EZ111" s="86"/>
      <c r="FA111" s="86"/>
      <c r="FB111" s="86"/>
      <c r="FC111" s="86"/>
      <c r="FD111" s="86"/>
      <c r="FE111" s="86"/>
      <c r="FF111" s="86"/>
      <c r="FG111" s="86"/>
      <c r="FH111" s="86"/>
      <c r="FI111" s="86"/>
      <c r="FJ111" s="86"/>
      <c r="FK111" s="86"/>
      <c r="FL111" s="86"/>
      <c r="FM111" s="86"/>
      <c r="FN111" s="86"/>
      <c r="FO111" s="86"/>
      <c r="FP111" s="86"/>
      <c r="FQ111" s="86"/>
      <c r="FR111" s="86"/>
      <c r="FS111" s="86"/>
      <c r="FT111" s="86"/>
      <c r="FU111" s="86"/>
      <c r="FV111" s="86"/>
      <c r="FW111" s="86"/>
    </row>
    <row r="112" spans="1:179" s="94" customFormat="1" ht="12.75">
      <c r="A112" s="132"/>
      <c r="D112" s="131"/>
      <c r="E112" s="131"/>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c r="BN112" s="86"/>
      <c r="BO112" s="86"/>
      <c r="BP112" s="86"/>
      <c r="BQ112" s="86"/>
      <c r="BR112" s="86"/>
      <c r="BS112" s="86"/>
      <c r="BT112" s="86"/>
      <c r="BU112" s="86"/>
      <c r="BV112" s="86"/>
      <c r="BW112" s="86"/>
      <c r="BX112" s="86"/>
      <c r="BY112" s="86"/>
      <c r="BZ112" s="86"/>
      <c r="CA112" s="86"/>
      <c r="CB112" s="86"/>
      <c r="CC112" s="86"/>
      <c r="CD112" s="86"/>
      <c r="CE112" s="86"/>
      <c r="CF112" s="86"/>
      <c r="CG112" s="86"/>
      <c r="CH112" s="86"/>
      <c r="CI112" s="86"/>
      <c r="CJ112" s="86"/>
      <c r="CK112" s="86"/>
      <c r="CL112" s="86"/>
      <c r="CM112" s="86"/>
      <c r="CN112" s="86"/>
      <c r="CO112" s="86"/>
      <c r="CP112" s="86"/>
      <c r="CQ112" s="87"/>
      <c r="CR112" s="86"/>
      <c r="CS112" s="86"/>
      <c r="CT112" s="86"/>
      <c r="CU112" s="86"/>
      <c r="CV112" s="86"/>
      <c r="CW112" s="86"/>
      <c r="CX112" s="86"/>
      <c r="CY112" s="86"/>
      <c r="CZ112" s="86"/>
      <c r="DA112" s="86"/>
      <c r="DB112" s="86"/>
      <c r="DC112" s="86"/>
      <c r="DD112" s="86"/>
      <c r="DE112" s="86"/>
      <c r="DF112" s="86"/>
      <c r="DG112" s="86"/>
      <c r="DH112" s="86"/>
      <c r="DI112" s="86"/>
      <c r="DJ112" s="86"/>
      <c r="DK112" s="86"/>
      <c r="DL112" s="86"/>
      <c r="DM112" s="86"/>
      <c r="DN112" s="86"/>
      <c r="DO112" s="86"/>
      <c r="DP112" s="86"/>
      <c r="DQ112" s="86"/>
      <c r="DR112" s="86"/>
      <c r="DS112" s="86"/>
      <c r="DT112" s="86"/>
      <c r="DU112" s="86"/>
      <c r="DV112" s="86"/>
      <c r="DW112" s="86"/>
      <c r="DX112" s="86"/>
      <c r="DY112" s="86"/>
      <c r="DZ112" s="86"/>
      <c r="EA112" s="86"/>
      <c r="EB112" s="86"/>
      <c r="EC112" s="86"/>
      <c r="ED112" s="86"/>
      <c r="EE112" s="86"/>
      <c r="EF112" s="86"/>
      <c r="EG112" s="86"/>
      <c r="EH112" s="86"/>
      <c r="EI112" s="86"/>
      <c r="EJ112" s="86"/>
      <c r="EK112" s="86"/>
      <c r="EL112" s="86"/>
      <c r="EM112" s="86"/>
      <c r="EN112" s="86"/>
      <c r="EO112" s="86"/>
      <c r="EP112" s="86"/>
      <c r="EQ112" s="86"/>
      <c r="ER112" s="86"/>
      <c r="ES112" s="86"/>
      <c r="ET112" s="86"/>
      <c r="EU112" s="86"/>
      <c r="EV112" s="86"/>
      <c r="EW112" s="86"/>
      <c r="EX112" s="86"/>
      <c r="EY112" s="86"/>
      <c r="EZ112" s="86"/>
      <c r="FA112" s="86"/>
      <c r="FB112" s="86"/>
      <c r="FC112" s="86"/>
      <c r="FD112" s="86"/>
      <c r="FE112" s="86"/>
      <c r="FF112" s="86"/>
      <c r="FG112" s="86"/>
      <c r="FH112" s="86"/>
      <c r="FI112" s="86"/>
      <c r="FJ112" s="86"/>
      <c r="FK112" s="86"/>
      <c r="FL112" s="86"/>
      <c r="FM112" s="86"/>
      <c r="FN112" s="86"/>
      <c r="FO112" s="86"/>
      <c r="FP112" s="86"/>
      <c r="FQ112" s="86"/>
      <c r="FR112" s="86"/>
      <c r="FS112" s="86"/>
      <c r="FT112" s="86"/>
      <c r="FU112" s="86"/>
      <c r="FV112" s="86"/>
      <c r="FW112" s="86"/>
    </row>
    <row r="113" spans="1:179" s="94" customFormat="1" ht="12.75">
      <c r="A113" s="132"/>
      <c r="D113" s="131"/>
      <c r="E113" s="131"/>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86"/>
      <c r="BT113" s="86"/>
      <c r="BU113" s="86"/>
      <c r="BV113" s="86"/>
      <c r="BW113" s="86"/>
      <c r="BX113" s="86"/>
      <c r="BY113" s="86"/>
      <c r="BZ113" s="86"/>
      <c r="CA113" s="86"/>
      <c r="CB113" s="86"/>
      <c r="CC113" s="86"/>
      <c r="CD113" s="86"/>
      <c r="CE113" s="86"/>
      <c r="CF113" s="86"/>
      <c r="CG113" s="86"/>
      <c r="CH113" s="86"/>
      <c r="CI113" s="86"/>
      <c r="CJ113" s="86"/>
      <c r="CK113" s="86"/>
      <c r="CL113" s="86"/>
      <c r="CM113" s="86"/>
      <c r="CN113" s="86"/>
      <c r="CO113" s="86"/>
      <c r="CP113" s="86"/>
      <c r="CQ113" s="87"/>
      <c r="CR113" s="86"/>
      <c r="CS113" s="86"/>
      <c r="CT113" s="86"/>
      <c r="CU113" s="86"/>
      <c r="CV113" s="86"/>
      <c r="CW113" s="86"/>
      <c r="CX113" s="86"/>
      <c r="CY113" s="86"/>
      <c r="CZ113" s="86"/>
      <c r="DA113" s="86"/>
      <c r="DB113" s="86"/>
      <c r="DC113" s="86"/>
      <c r="DD113" s="86"/>
      <c r="DE113" s="86"/>
      <c r="DF113" s="86"/>
      <c r="DG113" s="86"/>
      <c r="DH113" s="86"/>
      <c r="DI113" s="86"/>
      <c r="DJ113" s="86"/>
      <c r="DK113" s="86"/>
      <c r="DL113" s="86"/>
      <c r="DM113" s="86"/>
      <c r="DN113" s="86"/>
      <c r="DO113" s="86"/>
      <c r="DP113" s="86"/>
      <c r="DQ113" s="86"/>
      <c r="DR113" s="86"/>
      <c r="DS113" s="86"/>
      <c r="DT113" s="86"/>
      <c r="DU113" s="86"/>
      <c r="DV113" s="86"/>
      <c r="DW113" s="86"/>
      <c r="DX113" s="86"/>
      <c r="DY113" s="86"/>
      <c r="DZ113" s="86"/>
      <c r="EA113" s="86"/>
      <c r="EB113" s="86"/>
      <c r="EC113" s="86"/>
      <c r="ED113" s="86"/>
      <c r="EE113" s="86"/>
      <c r="EF113" s="86"/>
      <c r="EG113" s="86"/>
      <c r="EH113" s="86"/>
      <c r="EI113" s="86"/>
      <c r="EJ113" s="86"/>
      <c r="EK113" s="86"/>
      <c r="EL113" s="86"/>
      <c r="EM113" s="86"/>
      <c r="EN113" s="86"/>
      <c r="EO113" s="86"/>
      <c r="EP113" s="86"/>
      <c r="EQ113" s="86"/>
      <c r="ER113" s="86"/>
      <c r="ES113" s="86"/>
      <c r="ET113" s="86"/>
      <c r="EU113" s="86"/>
      <c r="EV113" s="86"/>
      <c r="EW113" s="86"/>
      <c r="EX113" s="86"/>
      <c r="EY113" s="86"/>
      <c r="EZ113" s="86"/>
      <c r="FA113" s="86"/>
      <c r="FB113" s="86"/>
      <c r="FC113" s="86"/>
      <c r="FD113" s="86"/>
      <c r="FE113" s="86"/>
      <c r="FF113" s="86"/>
      <c r="FG113" s="86"/>
      <c r="FH113" s="86"/>
      <c r="FI113" s="86"/>
      <c r="FJ113" s="86"/>
      <c r="FK113" s="86"/>
      <c r="FL113" s="86"/>
      <c r="FM113" s="86"/>
      <c r="FN113" s="86"/>
      <c r="FO113" s="86"/>
      <c r="FP113" s="86"/>
      <c r="FQ113" s="86"/>
      <c r="FR113" s="86"/>
      <c r="FS113" s="86"/>
      <c r="FT113" s="86"/>
      <c r="FU113" s="86"/>
      <c r="FV113" s="86"/>
      <c r="FW113" s="86"/>
    </row>
    <row r="114" spans="1:179" s="94" customFormat="1" ht="12.75">
      <c r="A114" s="132"/>
      <c r="D114" s="131"/>
      <c r="E114" s="131"/>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c r="BW114" s="86"/>
      <c r="BX114" s="86"/>
      <c r="BY114" s="86"/>
      <c r="BZ114" s="86"/>
      <c r="CA114" s="86"/>
      <c r="CB114" s="86"/>
      <c r="CC114" s="86"/>
      <c r="CD114" s="86"/>
      <c r="CE114" s="86"/>
      <c r="CF114" s="86"/>
      <c r="CG114" s="86"/>
      <c r="CH114" s="86"/>
      <c r="CI114" s="86"/>
      <c r="CJ114" s="86"/>
      <c r="CK114" s="86"/>
      <c r="CL114" s="86"/>
      <c r="CM114" s="86"/>
      <c r="CN114" s="86"/>
      <c r="CO114" s="86"/>
      <c r="CP114" s="86"/>
      <c r="CQ114" s="87"/>
      <c r="CR114" s="86"/>
      <c r="CS114" s="86"/>
      <c r="CT114" s="86"/>
      <c r="CU114" s="86"/>
      <c r="CV114" s="86"/>
      <c r="CW114" s="86"/>
      <c r="CX114" s="86"/>
      <c r="CY114" s="86"/>
      <c r="CZ114" s="86"/>
      <c r="DA114" s="86"/>
      <c r="DB114" s="86"/>
      <c r="DC114" s="86"/>
      <c r="DD114" s="86"/>
      <c r="DE114" s="86"/>
      <c r="DF114" s="86"/>
      <c r="DG114" s="86"/>
      <c r="DH114" s="86"/>
      <c r="DI114" s="86"/>
      <c r="DJ114" s="86"/>
      <c r="DK114" s="86"/>
      <c r="DL114" s="86"/>
      <c r="DM114" s="86"/>
      <c r="DN114" s="86"/>
      <c r="DO114" s="86"/>
      <c r="DP114" s="86"/>
      <c r="DQ114" s="86"/>
      <c r="DR114" s="86"/>
      <c r="DS114" s="86"/>
      <c r="DT114" s="86"/>
      <c r="DU114" s="86"/>
      <c r="DV114" s="86"/>
      <c r="DW114" s="86"/>
      <c r="DX114" s="86"/>
      <c r="DY114" s="86"/>
      <c r="DZ114" s="86"/>
      <c r="EA114" s="86"/>
      <c r="EB114" s="86"/>
      <c r="EC114" s="86"/>
      <c r="ED114" s="86"/>
      <c r="EE114" s="86"/>
      <c r="EF114" s="86"/>
      <c r="EG114" s="86"/>
      <c r="EH114" s="86"/>
      <c r="EI114" s="86"/>
      <c r="EJ114" s="86"/>
      <c r="EK114" s="86"/>
      <c r="EL114" s="86"/>
      <c r="EM114" s="86"/>
      <c r="EN114" s="86"/>
      <c r="EO114" s="86"/>
      <c r="EP114" s="86"/>
      <c r="EQ114" s="86"/>
      <c r="ER114" s="86"/>
      <c r="ES114" s="86"/>
      <c r="ET114" s="86"/>
      <c r="EU114" s="86"/>
      <c r="EV114" s="86"/>
      <c r="EW114" s="86"/>
      <c r="EX114" s="86"/>
      <c r="EY114" s="86"/>
      <c r="EZ114" s="86"/>
      <c r="FA114" s="86"/>
      <c r="FB114" s="86"/>
      <c r="FC114" s="86"/>
      <c r="FD114" s="86"/>
      <c r="FE114" s="86"/>
      <c r="FF114" s="86"/>
      <c r="FG114" s="86"/>
      <c r="FH114" s="86"/>
      <c r="FI114" s="86"/>
      <c r="FJ114" s="86"/>
      <c r="FK114" s="86"/>
      <c r="FL114" s="86"/>
      <c r="FM114" s="86"/>
      <c r="FN114" s="86"/>
      <c r="FO114" s="86"/>
      <c r="FP114" s="86"/>
      <c r="FQ114" s="86"/>
      <c r="FR114" s="86"/>
      <c r="FS114" s="86"/>
      <c r="FT114" s="86"/>
      <c r="FU114" s="86"/>
      <c r="FV114" s="86"/>
      <c r="FW114" s="86"/>
    </row>
    <row r="115" spans="1:179" s="94" customFormat="1" ht="12.75">
      <c r="A115" s="132"/>
      <c r="D115" s="131"/>
      <c r="E115" s="131"/>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86"/>
      <c r="BT115" s="86"/>
      <c r="BU115" s="86"/>
      <c r="BV115" s="86"/>
      <c r="BW115" s="86"/>
      <c r="BX115" s="86"/>
      <c r="BY115" s="86"/>
      <c r="BZ115" s="86"/>
      <c r="CA115" s="86"/>
      <c r="CB115" s="86"/>
      <c r="CC115" s="86"/>
      <c r="CD115" s="86"/>
      <c r="CE115" s="86"/>
      <c r="CF115" s="86"/>
      <c r="CG115" s="86"/>
      <c r="CH115" s="86"/>
      <c r="CI115" s="86"/>
      <c r="CJ115" s="86"/>
      <c r="CK115" s="86"/>
      <c r="CL115" s="86"/>
      <c r="CM115" s="86"/>
      <c r="CN115" s="86"/>
      <c r="CO115" s="86"/>
      <c r="CP115" s="86"/>
      <c r="CQ115" s="87"/>
      <c r="CR115" s="86"/>
      <c r="CS115" s="86"/>
      <c r="CT115" s="86"/>
      <c r="CU115" s="86"/>
      <c r="CV115" s="86"/>
      <c r="CW115" s="86"/>
      <c r="CX115" s="86"/>
      <c r="CY115" s="86"/>
      <c r="CZ115" s="86"/>
      <c r="DA115" s="86"/>
      <c r="DB115" s="86"/>
      <c r="DC115" s="86"/>
      <c r="DD115" s="86"/>
      <c r="DE115" s="86"/>
      <c r="DF115" s="86"/>
      <c r="DG115" s="86"/>
      <c r="DH115" s="86"/>
      <c r="DI115" s="86"/>
      <c r="DJ115" s="86"/>
      <c r="DK115" s="86"/>
      <c r="DL115" s="86"/>
      <c r="DM115" s="86"/>
      <c r="DN115" s="86"/>
      <c r="DO115" s="86"/>
      <c r="DP115" s="86"/>
      <c r="DQ115" s="86"/>
      <c r="DR115" s="86"/>
      <c r="DS115" s="86"/>
      <c r="DT115" s="86"/>
      <c r="DU115" s="86"/>
      <c r="DV115" s="86"/>
      <c r="DW115" s="86"/>
      <c r="DX115" s="86"/>
      <c r="DY115" s="86"/>
      <c r="DZ115" s="86"/>
      <c r="EA115" s="86"/>
      <c r="EB115" s="86"/>
      <c r="EC115" s="86"/>
      <c r="ED115" s="86"/>
      <c r="EE115" s="86"/>
      <c r="EF115" s="86"/>
      <c r="EG115" s="86"/>
      <c r="EH115" s="86"/>
      <c r="EI115" s="86"/>
      <c r="EJ115" s="86"/>
      <c r="EK115" s="86"/>
      <c r="EL115" s="86"/>
      <c r="EM115" s="86"/>
      <c r="EN115" s="86"/>
      <c r="EO115" s="86"/>
      <c r="EP115" s="86"/>
      <c r="EQ115" s="86"/>
      <c r="ER115" s="86"/>
      <c r="ES115" s="86"/>
      <c r="ET115" s="86"/>
      <c r="EU115" s="86"/>
      <c r="EV115" s="86"/>
      <c r="EW115" s="86"/>
      <c r="EX115" s="86"/>
      <c r="EY115" s="86"/>
      <c r="EZ115" s="86"/>
      <c r="FA115" s="86"/>
      <c r="FB115" s="86"/>
      <c r="FC115" s="86"/>
      <c r="FD115" s="86"/>
      <c r="FE115" s="86"/>
      <c r="FF115" s="86"/>
      <c r="FG115" s="86"/>
      <c r="FH115" s="86"/>
      <c r="FI115" s="86"/>
      <c r="FJ115" s="86"/>
      <c r="FK115" s="86"/>
      <c r="FL115" s="86"/>
      <c r="FM115" s="86"/>
      <c r="FN115" s="86"/>
      <c r="FO115" s="86"/>
      <c r="FP115" s="86"/>
      <c r="FQ115" s="86"/>
      <c r="FR115" s="86"/>
      <c r="FS115" s="86"/>
      <c r="FT115" s="86"/>
      <c r="FU115" s="86"/>
      <c r="FV115" s="86"/>
      <c r="FW115" s="86"/>
    </row>
    <row r="116" spans="1:179" s="94" customFormat="1" ht="12.75">
      <c r="A116" s="132"/>
      <c r="D116" s="131"/>
      <c r="E116" s="131"/>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6"/>
      <c r="BV116" s="86"/>
      <c r="BW116" s="86"/>
      <c r="BX116" s="86"/>
      <c r="BY116" s="86"/>
      <c r="BZ116" s="86"/>
      <c r="CA116" s="86"/>
      <c r="CB116" s="86"/>
      <c r="CC116" s="86"/>
      <c r="CD116" s="86"/>
      <c r="CE116" s="86"/>
      <c r="CF116" s="86"/>
      <c r="CG116" s="86"/>
      <c r="CH116" s="86"/>
      <c r="CI116" s="86"/>
      <c r="CJ116" s="86"/>
      <c r="CK116" s="86"/>
      <c r="CL116" s="86"/>
      <c r="CM116" s="86"/>
      <c r="CN116" s="86"/>
      <c r="CO116" s="86"/>
      <c r="CP116" s="86"/>
      <c r="CQ116" s="87"/>
      <c r="CR116" s="86"/>
      <c r="CS116" s="86"/>
      <c r="CT116" s="86"/>
      <c r="CU116" s="86"/>
      <c r="CV116" s="86"/>
      <c r="CW116" s="86"/>
      <c r="CX116" s="86"/>
      <c r="CY116" s="86"/>
      <c r="CZ116" s="86"/>
      <c r="DA116" s="86"/>
      <c r="DB116" s="86"/>
      <c r="DC116" s="86"/>
      <c r="DD116" s="86"/>
      <c r="DE116" s="86"/>
      <c r="DF116" s="86"/>
      <c r="DG116" s="86"/>
      <c r="DH116" s="86"/>
      <c r="DI116" s="86"/>
      <c r="DJ116" s="86"/>
      <c r="DK116" s="86"/>
      <c r="DL116" s="86"/>
      <c r="DM116" s="86"/>
      <c r="DN116" s="86"/>
      <c r="DO116" s="86"/>
      <c r="DP116" s="86"/>
      <c r="DQ116" s="86"/>
      <c r="DR116" s="86"/>
      <c r="DS116" s="86"/>
      <c r="DT116" s="86"/>
      <c r="DU116" s="86"/>
      <c r="DV116" s="86"/>
      <c r="DW116" s="86"/>
      <c r="DX116" s="86"/>
      <c r="DY116" s="86"/>
      <c r="DZ116" s="86"/>
      <c r="EA116" s="86"/>
      <c r="EB116" s="86"/>
      <c r="EC116" s="86"/>
      <c r="ED116" s="86"/>
      <c r="EE116" s="86"/>
      <c r="EF116" s="86"/>
      <c r="EG116" s="86"/>
      <c r="EH116" s="86"/>
      <c r="EI116" s="86"/>
      <c r="EJ116" s="86"/>
      <c r="EK116" s="86"/>
      <c r="EL116" s="86"/>
      <c r="EM116" s="86"/>
      <c r="EN116" s="86"/>
      <c r="EO116" s="86"/>
      <c r="EP116" s="86"/>
      <c r="EQ116" s="86"/>
      <c r="ER116" s="86"/>
      <c r="ES116" s="86"/>
      <c r="ET116" s="86"/>
      <c r="EU116" s="86"/>
      <c r="EV116" s="86"/>
      <c r="EW116" s="86"/>
      <c r="EX116" s="86"/>
      <c r="EY116" s="86"/>
      <c r="EZ116" s="86"/>
      <c r="FA116" s="86"/>
      <c r="FB116" s="86"/>
      <c r="FC116" s="86"/>
      <c r="FD116" s="86"/>
      <c r="FE116" s="86"/>
      <c r="FF116" s="86"/>
      <c r="FG116" s="86"/>
      <c r="FH116" s="86"/>
      <c r="FI116" s="86"/>
      <c r="FJ116" s="86"/>
      <c r="FK116" s="86"/>
      <c r="FL116" s="86"/>
      <c r="FM116" s="86"/>
      <c r="FN116" s="86"/>
      <c r="FO116" s="86"/>
      <c r="FP116" s="86"/>
      <c r="FQ116" s="86"/>
      <c r="FR116" s="86"/>
      <c r="FS116" s="86"/>
      <c r="FT116" s="86"/>
      <c r="FU116" s="86"/>
      <c r="FV116" s="86"/>
      <c r="FW116" s="86"/>
    </row>
    <row r="117" spans="1:179" s="94" customFormat="1" ht="12.75">
      <c r="A117" s="132"/>
      <c r="D117" s="131"/>
      <c r="E117" s="131"/>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c r="BN117" s="86"/>
      <c r="BO117" s="86"/>
      <c r="BP117" s="86"/>
      <c r="BQ117" s="86"/>
      <c r="BR117" s="86"/>
      <c r="BS117" s="86"/>
      <c r="BT117" s="86"/>
      <c r="BU117" s="86"/>
      <c r="BV117" s="86"/>
      <c r="BW117" s="86"/>
      <c r="BX117" s="86"/>
      <c r="BY117" s="86"/>
      <c r="BZ117" s="86"/>
      <c r="CA117" s="86"/>
      <c r="CB117" s="86"/>
      <c r="CC117" s="86"/>
      <c r="CD117" s="86"/>
      <c r="CE117" s="86"/>
      <c r="CF117" s="86"/>
      <c r="CG117" s="86"/>
      <c r="CH117" s="86"/>
      <c r="CI117" s="86"/>
      <c r="CJ117" s="86"/>
      <c r="CK117" s="86"/>
      <c r="CL117" s="86"/>
      <c r="CM117" s="86"/>
      <c r="CN117" s="86"/>
      <c r="CO117" s="86"/>
      <c r="CP117" s="86"/>
      <c r="CQ117" s="87"/>
      <c r="CR117" s="86"/>
      <c r="CS117" s="86"/>
      <c r="CT117" s="86"/>
      <c r="CU117" s="86"/>
      <c r="CV117" s="86"/>
      <c r="CW117" s="86"/>
      <c r="CX117" s="86"/>
      <c r="CY117" s="86"/>
      <c r="CZ117" s="86"/>
      <c r="DA117" s="86"/>
      <c r="DB117" s="86"/>
      <c r="DC117" s="86"/>
      <c r="DD117" s="86"/>
      <c r="DE117" s="86"/>
      <c r="DF117" s="86"/>
      <c r="DG117" s="86"/>
      <c r="DH117" s="86"/>
      <c r="DI117" s="86"/>
      <c r="DJ117" s="86"/>
      <c r="DK117" s="86"/>
      <c r="DL117" s="86"/>
      <c r="DM117" s="86"/>
      <c r="DN117" s="86"/>
      <c r="DO117" s="86"/>
      <c r="DP117" s="86"/>
      <c r="DQ117" s="86"/>
      <c r="DR117" s="86"/>
      <c r="DS117" s="86"/>
      <c r="DT117" s="86"/>
      <c r="DU117" s="86"/>
      <c r="DV117" s="86"/>
      <c r="DW117" s="86"/>
      <c r="DX117" s="86"/>
      <c r="DY117" s="86"/>
      <c r="DZ117" s="86"/>
      <c r="EA117" s="86"/>
      <c r="EB117" s="86"/>
      <c r="EC117" s="86"/>
      <c r="ED117" s="86"/>
      <c r="EE117" s="86"/>
      <c r="EF117" s="86"/>
      <c r="EG117" s="86"/>
      <c r="EH117" s="86"/>
      <c r="EI117" s="86"/>
      <c r="EJ117" s="86"/>
      <c r="EK117" s="86"/>
      <c r="EL117" s="86"/>
      <c r="EM117" s="86"/>
      <c r="EN117" s="86"/>
      <c r="EO117" s="86"/>
      <c r="EP117" s="86"/>
      <c r="EQ117" s="86"/>
      <c r="ER117" s="86"/>
      <c r="ES117" s="86"/>
      <c r="ET117" s="86"/>
      <c r="EU117" s="86"/>
      <c r="EV117" s="86"/>
      <c r="EW117" s="86"/>
      <c r="EX117" s="86"/>
      <c r="EY117" s="86"/>
      <c r="EZ117" s="86"/>
      <c r="FA117" s="86"/>
      <c r="FB117" s="86"/>
      <c r="FC117" s="86"/>
      <c r="FD117" s="86"/>
      <c r="FE117" s="86"/>
      <c r="FF117" s="86"/>
      <c r="FG117" s="86"/>
      <c r="FH117" s="86"/>
      <c r="FI117" s="86"/>
      <c r="FJ117" s="86"/>
      <c r="FK117" s="86"/>
      <c r="FL117" s="86"/>
      <c r="FM117" s="86"/>
      <c r="FN117" s="86"/>
      <c r="FO117" s="86"/>
      <c r="FP117" s="86"/>
      <c r="FQ117" s="86"/>
      <c r="FR117" s="86"/>
      <c r="FS117" s="86"/>
      <c r="FT117" s="86"/>
      <c r="FU117" s="86"/>
      <c r="FV117" s="86"/>
      <c r="FW117" s="86"/>
    </row>
    <row r="118" spans="1:179" s="94" customFormat="1" ht="12.75">
      <c r="A118" s="132"/>
      <c r="D118" s="131"/>
      <c r="E118" s="131"/>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86"/>
      <c r="BS118" s="86"/>
      <c r="BT118" s="86"/>
      <c r="BU118" s="86"/>
      <c r="BV118" s="86"/>
      <c r="BW118" s="86"/>
      <c r="BX118" s="86"/>
      <c r="BY118" s="86"/>
      <c r="BZ118" s="86"/>
      <c r="CA118" s="86"/>
      <c r="CB118" s="86"/>
      <c r="CC118" s="86"/>
      <c r="CD118" s="86"/>
      <c r="CE118" s="86"/>
      <c r="CF118" s="86"/>
      <c r="CG118" s="86"/>
      <c r="CH118" s="86"/>
      <c r="CI118" s="86"/>
      <c r="CJ118" s="86"/>
      <c r="CK118" s="86"/>
      <c r="CL118" s="86"/>
      <c r="CM118" s="86"/>
      <c r="CN118" s="86"/>
      <c r="CO118" s="86"/>
      <c r="CP118" s="86"/>
      <c r="CQ118" s="87"/>
      <c r="CR118" s="86"/>
      <c r="CS118" s="86"/>
      <c r="CT118" s="86"/>
      <c r="CU118" s="86"/>
      <c r="CV118" s="86"/>
      <c r="CW118" s="86"/>
      <c r="CX118" s="86"/>
      <c r="CY118" s="86"/>
      <c r="CZ118" s="86"/>
      <c r="DA118" s="86"/>
      <c r="DB118" s="86"/>
      <c r="DC118" s="86"/>
      <c r="DD118" s="86"/>
      <c r="DE118" s="86"/>
      <c r="DF118" s="86"/>
      <c r="DG118" s="86"/>
      <c r="DH118" s="86"/>
      <c r="DI118" s="86"/>
      <c r="DJ118" s="86"/>
      <c r="DK118" s="86"/>
      <c r="DL118" s="86"/>
      <c r="DM118" s="86"/>
      <c r="DN118" s="86"/>
      <c r="DO118" s="86"/>
      <c r="DP118" s="86"/>
      <c r="DQ118" s="86"/>
      <c r="DR118" s="86"/>
      <c r="DS118" s="86"/>
      <c r="DT118" s="86"/>
      <c r="DU118" s="86"/>
      <c r="DV118" s="86"/>
      <c r="DW118" s="86"/>
      <c r="DX118" s="86"/>
      <c r="DY118" s="86"/>
      <c r="DZ118" s="86"/>
      <c r="EA118" s="86"/>
      <c r="EB118" s="86"/>
      <c r="EC118" s="86"/>
      <c r="ED118" s="86"/>
      <c r="EE118" s="86"/>
      <c r="EF118" s="86"/>
      <c r="EG118" s="86"/>
      <c r="EH118" s="86"/>
      <c r="EI118" s="86"/>
      <c r="EJ118" s="86"/>
      <c r="EK118" s="86"/>
      <c r="EL118" s="86"/>
      <c r="EM118" s="86"/>
      <c r="EN118" s="86"/>
      <c r="EO118" s="86"/>
      <c r="EP118" s="86"/>
      <c r="EQ118" s="86"/>
      <c r="ER118" s="86"/>
      <c r="ES118" s="86"/>
      <c r="ET118" s="86"/>
      <c r="EU118" s="86"/>
      <c r="EV118" s="86"/>
      <c r="EW118" s="86"/>
      <c r="EX118" s="86"/>
      <c r="EY118" s="86"/>
      <c r="EZ118" s="86"/>
      <c r="FA118" s="86"/>
      <c r="FB118" s="86"/>
      <c r="FC118" s="86"/>
      <c r="FD118" s="86"/>
      <c r="FE118" s="86"/>
      <c r="FF118" s="86"/>
      <c r="FG118" s="86"/>
      <c r="FH118" s="86"/>
      <c r="FI118" s="86"/>
      <c r="FJ118" s="86"/>
      <c r="FK118" s="86"/>
      <c r="FL118" s="86"/>
      <c r="FM118" s="86"/>
      <c r="FN118" s="86"/>
      <c r="FO118" s="86"/>
      <c r="FP118" s="86"/>
      <c r="FQ118" s="86"/>
      <c r="FR118" s="86"/>
      <c r="FS118" s="86"/>
      <c r="FT118" s="86"/>
      <c r="FU118" s="86"/>
      <c r="FV118" s="86"/>
      <c r="FW118" s="86"/>
    </row>
    <row r="119" spans="1:179" s="94" customFormat="1" ht="12.75">
      <c r="A119" s="132"/>
      <c r="D119" s="131"/>
      <c r="E119" s="131"/>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86"/>
      <c r="BS119" s="86"/>
      <c r="BT119" s="86"/>
      <c r="BU119" s="86"/>
      <c r="BV119" s="86"/>
      <c r="BW119" s="86"/>
      <c r="BX119" s="86"/>
      <c r="BY119" s="86"/>
      <c r="BZ119" s="86"/>
      <c r="CA119" s="86"/>
      <c r="CB119" s="86"/>
      <c r="CC119" s="86"/>
      <c r="CD119" s="86"/>
      <c r="CE119" s="86"/>
      <c r="CF119" s="86"/>
      <c r="CG119" s="86"/>
      <c r="CH119" s="86"/>
      <c r="CI119" s="86"/>
      <c r="CJ119" s="86"/>
      <c r="CK119" s="86"/>
      <c r="CL119" s="86"/>
      <c r="CM119" s="86"/>
      <c r="CN119" s="86"/>
      <c r="CO119" s="86"/>
      <c r="CP119" s="86"/>
      <c r="CQ119" s="87"/>
      <c r="CR119" s="86"/>
      <c r="CS119" s="86"/>
      <c r="CT119" s="86"/>
      <c r="CU119" s="86"/>
      <c r="CV119" s="86"/>
      <c r="CW119" s="86"/>
      <c r="CX119" s="86"/>
      <c r="CY119" s="86"/>
      <c r="CZ119" s="86"/>
      <c r="DA119" s="86"/>
      <c r="DB119" s="86"/>
      <c r="DC119" s="86"/>
      <c r="DD119" s="86"/>
      <c r="DE119" s="86"/>
      <c r="DF119" s="86"/>
      <c r="DG119" s="86"/>
      <c r="DH119" s="86"/>
      <c r="DI119" s="86"/>
      <c r="DJ119" s="86"/>
      <c r="DK119" s="86"/>
      <c r="DL119" s="86"/>
      <c r="DM119" s="86"/>
      <c r="DN119" s="86"/>
      <c r="DO119" s="86"/>
      <c r="DP119" s="86"/>
      <c r="DQ119" s="86"/>
      <c r="DR119" s="86"/>
      <c r="DS119" s="86"/>
      <c r="DT119" s="86"/>
      <c r="DU119" s="86"/>
      <c r="DV119" s="86"/>
      <c r="DW119" s="86"/>
      <c r="DX119" s="86"/>
      <c r="DY119" s="86"/>
      <c r="DZ119" s="86"/>
      <c r="EA119" s="86"/>
      <c r="EB119" s="86"/>
      <c r="EC119" s="86"/>
      <c r="ED119" s="86"/>
      <c r="EE119" s="86"/>
      <c r="EF119" s="86"/>
      <c r="EG119" s="86"/>
      <c r="EH119" s="86"/>
      <c r="EI119" s="86"/>
      <c r="EJ119" s="86"/>
      <c r="EK119" s="86"/>
      <c r="EL119" s="86"/>
      <c r="EM119" s="86"/>
      <c r="EN119" s="86"/>
      <c r="EO119" s="86"/>
      <c r="EP119" s="86"/>
      <c r="EQ119" s="86"/>
      <c r="ER119" s="86"/>
      <c r="ES119" s="86"/>
      <c r="ET119" s="86"/>
      <c r="EU119" s="86"/>
      <c r="EV119" s="86"/>
      <c r="EW119" s="86"/>
      <c r="EX119" s="86"/>
      <c r="EY119" s="86"/>
      <c r="EZ119" s="86"/>
      <c r="FA119" s="86"/>
      <c r="FB119" s="86"/>
      <c r="FC119" s="86"/>
      <c r="FD119" s="86"/>
      <c r="FE119" s="86"/>
      <c r="FF119" s="86"/>
      <c r="FG119" s="86"/>
      <c r="FH119" s="86"/>
      <c r="FI119" s="86"/>
      <c r="FJ119" s="86"/>
      <c r="FK119" s="86"/>
      <c r="FL119" s="86"/>
      <c r="FM119" s="86"/>
      <c r="FN119" s="86"/>
      <c r="FO119" s="86"/>
      <c r="FP119" s="86"/>
      <c r="FQ119" s="86"/>
      <c r="FR119" s="86"/>
      <c r="FS119" s="86"/>
      <c r="FT119" s="86"/>
      <c r="FU119" s="86"/>
      <c r="FV119" s="86"/>
      <c r="FW119" s="86"/>
    </row>
    <row r="120" spans="1:179" s="94" customFormat="1" ht="12.75">
      <c r="A120" s="132"/>
      <c r="D120" s="131"/>
      <c r="E120" s="131"/>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6"/>
      <c r="BR120" s="86"/>
      <c r="BS120" s="86"/>
      <c r="BT120" s="86"/>
      <c r="BU120" s="86"/>
      <c r="BV120" s="86"/>
      <c r="BW120" s="86"/>
      <c r="BX120" s="86"/>
      <c r="BY120" s="86"/>
      <c r="BZ120" s="86"/>
      <c r="CA120" s="86"/>
      <c r="CB120" s="86"/>
      <c r="CC120" s="86"/>
      <c r="CD120" s="86"/>
      <c r="CE120" s="86"/>
      <c r="CF120" s="86"/>
      <c r="CG120" s="86"/>
      <c r="CH120" s="86"/>
      <c r="CI120" s="86"/>
      <c r="CJ120" s="86"/>
      <c r="CK120" s="86"/>
      <c r="CL120" s="86"/>
      <c r="CM120" s="86"/>
      <c r="CN120" s="86"/>
      <c r="CO120" s="86"/>
      <c r="CP120" s="86"/>
      <c r="CQ120" s="87"/>
      <c r="CR120" s="86"/>
      <c r="CS120" s="86"/>
      <c r="CT120" s="86"/>
      <c r="CU120" s="86"/>
      <c r="CV120" s="86"/>
      <c r="CW120" s="86"/>
      <c r="CX120" s="86"/>
      <c r="CY120" s="86"/>
      <c r="CZ120" s="86"/>
      <c r="DA120" s="86"/>
      <c r="DB120" s="86"/>
      <c r="DC120" s="86"/>
      <c r="DD120" s="86"/>
      <c r="DE120" s="86"/>
      <c r="DF120" s="86"/>
      <c r="DG120" s="86"/>
      <c r="DH120" s="86"/>
      <c r="DI120" s="86"/>
      <c r="DJ120" s="86"/>
      <c r="DK120" s="86"/>
      <c r="DL120" s="86"/>
      <c r="DM120" s="86"/>
      <c r="DN120" s="86"/>
      <c r="DO120" s="86"/>
      <c r="DP120" s="86"/>
      <c r="DQ120" s="86"/>
      <c r="DR120" s="86"/>
      <c r="DS120" s="86"/>
      <c r="DT120" s="86"/>
      <c r="DU120" s="86"/>
      <c r="DV120" s="86"/>
      <c r="DW120" s="86"/>
      <c r="DX120" s="86"/>
      <c r="DY120" s="86"/>
      <c r="DZ120" s="86"/>
      <c r="EA120" s="86"/>
      <c r="EB120" s="86"/>
      <c r="EC120" s="86"/>
      <c r="ED120" s="86"/>
      <c r="EE120" s="86"/>
      <c r="EF120" s="86"/>
      <c r="EG120" s="86"/>
      <c r="EH120" s="86"/>
      <c r="EI120" s="86"/>
      <c r="EJ120" s="86"/>
      <c r="EK120" s="86"/>
      <c r="EL120" s="86"/>
      <c r="EM120" s="86"/>
      <c r="EN120" s="86"/>
      <c r="EO120" s="86"/>
      <c r="EP120" s="86"/>
      <c r="EQ120" s="86"/>
      <c r="ER120" s="86"/>
      <c r="ES120" s="86"/>
      <c r="ET120" s="86"/>
      <c r="EU120" s="86"/>
      <c r="EV120" s="86"/>
      <c r="EW120" s="86"/>
      <c r="EX120" s="86"/>
      <c r="EY120" s="86"/>
      <c r="EZ120" s="86"/>
      <c r="FA120" s="86"/>
      <c r="FB120" s="86"/>
      <c r="FC120" s="86"/>
      <c r="FD120" s="86"/>
      <c r="FE120" s="86"/>
      <c r="FF120" s="86"/>
      <c r="FG120" s="86"/>
      <c r="FH120" s="86"/>
      <c r="FI120" s="86"/>
      <c r="FJ120" s="86"/>
      <c r="FK120" s="86"/>
      <c r="FL120" s="86"/>
      <c r="FM120" s="86"/>
      <c r="FN120" s="86"/>
      <c r="FO120" s="86"/>
      <c r="FP120" s="86"/>
      <c r="FQ120" s="86"/>
      <c r="FR120" s="86"/>
      <c r="FS120" s="86"/>
      <c r="FT120" s="86"/>
      <c r="FU120" s="86"/>
      <c r="FV120" s="86"/>
      <c r="FW120" s="86"/>
    </row>
    <row r="121" spans="1:179" s="94" customFormat="1" ht="12.75">
      <c r="A121" s="132"/>
      <c r="D121" s="131"/>
      <c r="E121" s="131"/>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c r="BT121" s="86"/>
      <c r="BU121" s="86"/>
      <c r="BV121" s="86"/>
      <c r="BW121" s="86"/>
      <c r="BX121" s="86"/>
      <c r="BY121" s="86"/>
      <c r="BZ121" s="86"/>
      <c r="CA121" s="86"/>
      <c r="CB121" s="86"/>
      <c r="CC121" s="86"/>
      <c r="CD121" s="86"/>
      <c r="CE121" s="86"/>
      <c r="CF121" s="86"/>
      <c r="CG121" s="86"/>
      <c r="CH121" s="86"/>
      <c r="CI121" s="86"/>
      <c r="CJ121" s="86"/>
      <c r="CK121" s="86"/>
      <c r="CL121" s="86"/>
      <c r="CM121" s="86"/>
      <c r="CN121" s="86"/>
      <c r="CO121" s="86"/>
      <c r="CP121" s="86"/>
      <c r="CQ121" s="87"/>
      <c r="CR121" s="86"/>
      <c r="CS121" s="86"/>
      <c r="CT121" s="86"/>
      <c r="CU121" s="86"/>
      <c r="CV121" s="86"/>
      <c r="CW121" s="86"/>
      <c r="CX121" s="86"/>
      <c r="CY121" s="86"/>
      <c r="CZ121" s="86"/>
      <c r="DA121" s="86"/>
      <c r="DB121" s="86"/>
      <c r="DC121" s="86"/>
      <c r="DD121" s="86"/>
      <c r="DE121" s="86"/>
      <c r="DF121" s="86"/>
      <c r="DG121" s="86"/>
      <c r="DH121" s="86"/>
      <c r="DI121" s="86"/>
      <c r="DJ121" s="86"/>
      <c r="DK121" s="86"/>
      <c r="DL121" s="86"/>
      <c r="DM121" s="86"/>
      <c r="DN121" s="86"/>
      <c r="DO121" s="86"/>
      <c r="DP121" s="86"/>
      <c r="DQ121" s="86"/>
      <c r="DR121" s="86"/>
      <c r="DS121" s="86"/>
      <c r="DT121" s="86"/>
      <c r="DU121" s="86"/>
      <c r="DV121" s="86"/>
      <c r="DW121" s="86"/>
      <c r="DX121" s="86"/>
      <c r="DY121" s="86"/>
      <c r="DZ121" s="86"/>
      <c r="EA121" s="86"/>
      <c r="EB121" s="86"/>
      <c r="EC121" s="86"/>
      <c r="ED121" s="86"/>
      <c r="EE121" s="86"/>
      <c r="EF121" s="86"/>
      <c r="EG121" s="86"/>
      <c r="EH121" s="86"/>
      <c r="EI121" s="86"/>
      <c r="EJ121" s="86"/>
      <c r="EK121" s="86"/>
      <c r="EL121" s="86"/>
      <c r="EM121" s="86"/>
      <c r="EN121" s="86"/>
      <c r="EO121" s="86"/>
      <c r="EP121" s="86"/>
      <c r="EQ121" s="86"/>
      <c r="ER121" s="86"/>
      <c r="ES121" s="86"/>
      <c r="ET121" s="86"/>
      <c r="EU121" s="86"/>
      <c r="EV121" s="86"/>
      <c r="EW121" s="86"/>
      <c r="EX121" s="86"/>
      <c r="EY121" s="86"/>
      <c r="EZ121" s="86"/>
      <c r="FA121" s="86"/>
      <c r="FB121" s="86"/>
      <c r="FC121" s="86"/>
      <c r="FD121" s="86"/>
      <c r="FE121" s="86"/>
      <c r="FF121" s="86"/>
      <c r="FG121" s="86"/>
      <c r="FH121" s="86"/>
      <c r="FI121" s="86"/>
      <c r="FJ121" s="86"/>
      <c r="FK121" s="86"/>
      <c r="FL121" s="86"/>
      <c r="FM121" s="86"/>
      <c r="FN121" s="86"/>
      <c r="FO121" s="86"/>
      <c r="FP121" s="86"/>
      <c r="FQ121" s="86"/>
      <c r="FR121" s="86"/>
      <c r="FS121" s="86"/>
      <c r="FT121" s="86"/>
      <c r="FU121" s="86"/>
      <c r="FV121" s="86"/>
      <c r="FW121" s="86"/>
    </row>
    <row r="122" spans="1:179" s="94" customFormat="1" ht="12.75">
      <c r="A122" s="132"/>
      <c r="D122" s="131"/>
      <c r="E122" s="131"/>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c r="BN122" s="86"/>
      <c r="BO122" s="86"/>
      <c r="BP122" s="86"/>
      <c r="BQ122" s="86"/>
      <c r="BR122" s="86"/>
      <c r="BS122" s="86"/>
      <c r="BT122" s="86"/>
      <c r="BU122" s="86"/>
      <c r="BV122" s="86"/>
      <c r="BW122" s="86"/>
      <c r="BX122" s="86"/>
      <c r="BY122" s="86"/>
      <c r="BZ122" s="86"/>
      <c r="CA122" s="86"/>
      <c r="CB122" s="86"/>
      <c r="CC122" s="86"/>
      <c r="CD122" s="86"/>
      <c r="CE122" s="86"/>
      <c r="CF122" s="86"/>
      <c r="CG122" s="86"/>
      <c r="CH122" s="86"/>
      <c r="CI122" s="86"/>
      <c r="CJ122" s="86"/>
      <c r="CK122" s="86"/>
      <c r="CL122" s="86"/>
      <c r="CM122" s="86"/>
      <c r="CN122" s="86"/>
      <c r="CO122" s="86"/>
      <c r="CP122" s="86"/>
      <c r="CQ122" s="87"/>
      <c r="CR122" s="86"/>
      <c r="CS122" s="86"/>
      <c r="CT122" s="86"/>
      <c r="CU122" s="86"/>
      <c r="CV122" s="86"/>
      <c r="CW122" s="86"/>
      <c r="CX122" s="86"/>
      <c r="CY122" s="86"/>
      <c r="CZ122" s="86"/>
      <c r="DA122" s="86"/>
      <c r="DB122" s="86"/>
      <c r="DC122" s="86"/>
      <c r="DD122" s="86"/>
      <c r="DE122" s="86"/>
      <c r="DF122" s="86"/>
      <c r="DG122" s="86"/>
      <c r="DH122" s="86"/>
      <c r="DI122" s="86"/>
      <c r="DJ122" s="86"/>
      <c r="DK122" s="86"/>
      <c r="DL122" s="86"/>
      <c r="DM122" s="86"/>
      <c r="DN122" s="86"/>
      <c r="DO122" s="86"/>
      <c r="DP122" s="86"/>
      <c r="DQ122" s="86"/>
      <c r="DR122" s="86"/>
      <c r="DS122" s="86"/>
      <c r="DT122" s="86"/>
      <c r="DU122" s="86"/>
      <c r="DV122" s="86"/>
      <c r="DW122" s="86"/>
      <c r="DX122" s="86"/>
      <c r="DY122" s="86"/>
      <c r="DZ122" s="86"/>
      <c r="EA122" s="86"/>
      <c r="EB122" s="86"/>
      <c r="EC122" s="86"/>
      <c r="ED122" s="86"/>
      <c r="EE122" s="86"/>
      <c r="EF122" s="86"/>
      <c r="EG122" s="86"/>
      <c r="EH122" s="86"/>
      <c r="EI122" s="86"/>
      <c r="EJ122" s="86"/>
      <c r="EK122" s="86"/>
      <c r="EL122" s="86"/>
      <c r="EM122" s="86"/>
      <c r="EN122" s="86"/>
      <c r="EO122" s="86"/>
      <c r="EP122" s="86"/>
      <c r="EQ122" s="86"/>
      <c r="ER122" s="86"/>
      <c r="ES122" s="86"/>
      <c r="ET122" s="86"/>
      <c r="EU122" s="86"/>
      <c r="EV122" s="86"/>
      <c r="EW122" s="86"/>
      <c r="EX122" s="86"/>
      <c r="EY122" s="86"/>
      <c r="EZ122" s="86"/>
      <c r="FA122" s="86"/>
      <c r="FB122" s="86"/>
      <c r="FC122" s="86"/>
      <c r="FD122" s="86"/>
      <c r="FE122" s="86"/>
      <c r="FF122" s="86"/>
      <c r="FG122" s="86"/>
      <c r="FH122" s="86"/>
      <c r="FI122" s="86"/>
      <c r="FJ122" s="86"/>
      <c r="FK122" s="86"/>
      <c r="FL122" s="86"/>
      <c r="FM122" s="86"/>
      <c r="FN122" s="86"/>
      <c r="FO122" s="86"/>
      <c r="FP122" s="86"/>
      <c r="FQ122" s="86"/>
      <c r="FR122" s="86"/>
      <c r="FS122" s="86"/>
      <c r="FT122" s="86"/>
      <c r="FU122" s="86"/>
      <c r="FV122" s="86"/>
      <c r="FW122" s="86"/>
    </row>
    <row r="123" spans="1:179" s="94" customFormat="1" ht="12.75">
      <c r="A123" s="132"/>
      <c r="D123" s="131"/>
      <c r="E123" s="131"/>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86"/>
      <c r="BT123" s="86"/>
      <c r="BU123" s="86"/>
      <c r="BV123" s="86"/>
      <c r="BW123" s="86"/>
      <c r="BX123" s="86"/>
      <c r="BY123" s="86"/>
      <c r="BZ123" s="86"/>
      <c r="CA123" s="86"/>
      <c r="CB123" s="86"/>
      <c r="CC123" s="86"/>
      <c r="CD123" s="86"/>
      <c r="CE123" s="86"/>
      <c r="CF123" s="86"/>
      <c r="CG123" s="86"/>
      <c r="CH123" s="86"/>
      <c r="CI123" s="86"/>
      <c r="CJ123" s="86"/>
      <c r="CK123" s="86"/>
      <c r="CL123" s="86"/>
      <c r="CM123" s="86"/>
      <c r="CN123" s="86"/>
      <c r="CO123" s="86"/>
      <c r="CP123" s="86"/>
      <c r="CQ123" s="87"/>
      <c r="CR123" s="86"/>
      <c r="CS123" s="86"/>
      <c r="CT123" s="86"/>
      <c r="CU123" s="86"/>
      <c r="CV123" s="86"/>
      <c r="CW123" s="86"/>
      <c r="CX123" s="86"/>
      <c r="CY123" s="86"/>
      <c r="CZ123" s="86"/>
      <c r="DA123" s="86"/>
      <c r="DB123" s="86"/>
      <c r="DC123" s="86"/>
      <c r="DD123" s="86"/>
      <c r="DE123" s="86"/>
      <c r="DF123" s="86"/>
      <c r="DG123" s="86"/>
      <c r="DH123" s="86"/>
      <c r="DI123" s="86"/>
      <c r="DJ123" s="86"/>
      <c r="DK123" s="86"/>
      <c r="DL123" s="86"/>
      <c r="DM123" s="86"/>
      <c r="DN123" s="86"/>
      <c r="DO123" s="86"/>
      <c r="DP123" s="86"/>
      <c r="DQ123" s="86"/>
      <c r="DR123" s="86"/>
      <c r="DS123" s="86"/>
      <c r="DT123" s="86"/>
      <c r="DU123" s="86"/>
      <c r="DV123" s="86"/>
      <c r="DW123" s="86"/>
      <c r="DX123" s="86"/>
      <c r="DY123" s="86"/>
      <c r="DZ123" s="86"/>
      <c r="EA123" s="86"/>
      <c r="EB123" s="86"/>
      <c r="EC123" s="86"/>
      <c r="ED123" s="86"/>
      <c r="EE123" s="86"/>
      <c r="EF123" s="86"/>
      <c r="EG123" s="86"/>
      <c r="EH123" s="86"/>
      <c r="EI123" s="86"/>
      <c r="EJ123" s="86"/>
      <c r="EK123" s="86"/>
      <c r="EL123" s="86"/>
      <c r="EM123" s="86"/>
      <c r="EN123" s="86"/>
      <c r="EO123" s="86"/>
      <c r="EP123" s="86"/>
      <c r="EQ123" s="86"/>
      <c r="ER123" s="86"/>
      <c r="ES123" s="86"/>
      <c r="ET123" s="86"/>
      <c r="EU123" s="86"/>
      <c r="EV123" s="86"/>
      <c r="EW123" s="86"/>
      <c r="EX123" s="86"/>
      <c r="EY123" s="86"/>
      <c r="EZ123" s="86"/>
      <c r="FA123" s="86"/>
      <c r="FB123" s="86"/>
      <c r="FC123" s="86"/>
      <c r="FD123" s="86"/>
      <c r="FE123" s="86"/>
      <c r="FF123" s="86"/>
      <c r="FG123" s="86"/>
      <c r="FH123" s="86"/>
      <c r="FI123" s="86"/>
      <c r="FJ123" s="86"/>
      <c r="FK123" s="86"/>
      <c r="FL123" s="86"/>
      <c r="FM123" s="86"/>
      <c r="FN123" s="86"/>
      <c r="FO123" s="86"/>
      <c r="FP123" s="86"/>
      <c r="FQ123" s="86"/>
      <c r="FR123" s="86"/>
      <c r="FS123" s="86"/>
      <c r="FT123" s="86"/>
      <c r="FU123" s="86"/>
      <c r="FV123" s="86"/>
      <c r="FW123" s="86"/>
    </row>
    <row r="124" spans="1:179" s="94" customFormat="1" ht="12.75">
      <c r="A124" s="132"/>
      <c r="D124" s="131"/>
      <c r="E124" s="131"/>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c r="BN124" s="86"/>
      <c r="BO124" s="86"/>
      <c r="BP124" s="86"/>
      <c r="BQ124" s="86"/>
      <c r="BR124" s="86"/>
      <c r="BS124" s="86"/>
      <c r="BT124" s="86"/>
      <c r="BU124" s="86"/>
      <c r="BV124" s="86"/>
      <c r="BW124" s="86"/>
      <c r="BX124" s="86"/>
      <c r="BY124" s="86"/>
      <c r="BZ124" s="86"/>
      <c r="CA124" s="86"/>
      <c r="CB124" s="86"/>
      <c r="CC124" s="86"/>
      <c r="CD124" s="86"/>
      <c r="CE124" s="86"/>
      <c r="CF124" s="86"/>
      <c r="CG124" s="86"/>
      <c r="CH124" s="86"/>
      <c r="CI124" s="86"/>
      <c r="CJ124" s="86"/>
      <c r="CK124" s="86"/>
      <c r="CL124" s="86"/>
      <c r="CM124" s="86"/>
      <c r="CN124" s="86"/>
      <c r="CO124" s="86"/>
      <c r="CP124" s="86"/>
      <c r="CQ124" s="87"/>
      <c r="CR124" s="86"/>
      <c r="CS124" s="86"/>
      <c r="CT124" s="86"/>
      <c r="CU124" s="86"/>
      <c r="CV124" s="86"/>
      <c r="CW124" s="86"/>
      <c r="CX124" s="86"/>
      <c r="CY124" s="86"/>
      <c r="CZ124" s="86"/>
      <c r="DA124" s="86"/>
      <c r="DB124" s="86"/>
      <c r="DC124" s="86"/>
      <c r="DD124" s="86"/>
      <c r="DE124" s="86"/>
      <c r="DF124" s="86"/>
      <c r="DG124" s="86"/>
      <c r="DH124" s="86"/>
      <c r="DI124" s="86"/>
      <c r="DJ124" s="86"/>
      <c r="DK124" s="86"/>
      <c r="DL124" s="86"/>
      <c r="DM124" s="86"/>
      <c r="DN124" s="86"/>
      <c r="DO124" s="86"/>
      <c r="DP124" s="86"/>
      <c r="DQ124" s="86"/>
      <c r="DR124" s="86"/>
      <c r="DS124" s="86"/>
      <c r="DT124" s="86"/>
      <c r="DU124" s="86"/>
      <c r="DV124" s="86"/>
      <c r="DW124" s="86"/>
      <c r="DX124" s="86"/>
      <c r="DY124" s="86"/>
      <c r="DZ124" s="86"/>
      <c r="EA124" s="86"/>
      <c r="EB124" s="86"/>
      <c r="EC124" s="86"/>
      <c r="ED124" s="86"/>
      <c r="EE124" s="86"/>
      <c r="EF124" s="86"/>
      <c r="EG124" s="86"/>
      <c r="EH124" s="86"/>
      <c r="EI124" s="86"/>
      <c r="EJ124" s="86"/>
      <c r="EK124" s="86"/>
      <c r="EL124" s="86"/>
      <c r="EM124" s="86"/>
      <c r="EN124" s="86"/>
      <c r="EO124" s="86"/>
      <c r="EP124" s="86"/>
      <c r="EQ124" s="86"/>
      <c r="ER124" s="86"/>
      <c r="ES124" s="86"/>
      <c r="ET124" s="86"/>
      <c r="EU124" s="86"/>
      <c r="EV124" s="86"/>
      <c r="EW124" s="86"/>
      <c r="EX124" s="86"/>
      <c r="EY124" s="86"/>
      <c r="EZ124" s="86"/>
      <c r="FA124" s="86"/>
      <c r="FB124" s="86"/>
      <c r="FC124" s="86"/>
      <c r="FD124" s="86"/>
      <c r="FE124" s="86"/>
      <c r="FF124" s="86"/>
      <c r="FG124" s="86"/>
      <c r="FH124" s="86"/>
      <c r="FI124" s="86"/>
      <c r="FJ124" s="86"/>
      <c r="FK124" s="86"/>
      <c r="FL124" s="86"/>
      <c r="FM124" s="86"/>
      <c r="FN124" s="86"/>
      <c r="FO124" s="86"/>
      <c r="FP124" s="86"/>
      <c r="FQ124" s="86"/>
      <c r="FR124" s="86"/>
      <c r="FS124" s="86"/>
      <c r="FT124" s="86"/>
      <c r="FU124" s="86"/>
      <c r="FV124" s="86"/>
      <c r="FW124" s="86"/>
    </row>
    <row r="125" spans="1:179" s="94" customFormat="1" ht="12.75">
      <c r="A125" s="132"/>
      <c r="D125" s="131"/>
      <c r="E125" s="131"/>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c r="BN125" s="86"/>
      <c r="BO125" s="86"/>
      <c r="BP125" s="86"/>
      <c r="BQ125" s="86"/>
      <c r="BR125" s="86"/>
      <c r="BS125" s="86"/>
      <c r="BT125" s="86"/>
      <c r="BU125" s="86"/>
      <c r="BV125" s="86"/>
      <c r="BW125" s="86"/>
      <c r="BX125" s="86"/>
      <c r="BY125" s="86"/>
      <c r="BZ125" s="86"/>
      <c r="CA125" s="86"/>
      <c r="CB125" s="86"/>
      <c r="CC125" s="86"/>
      <c r="CD125" s="86"/>
      <c r="CE125" s="86"/>
      <c r="CF125" s="86"/>
      <c r="CG125" s="86"/>
      <c r="CH125" s="86"/>
      <c r="CI125" s="86"/>
      <c r="CJ125" s="86"/>
      <c r="CK125" s="86"/>
      <c r="CL125" s="86"/>
      <c r="CM125" s="86"/>
      <c r="CN125" s="86"/>
      <c r="CO125" s="86"/>
      <c r="CP125" s="86"/>
      <c r="CQ125" s="87"/>
      <c r="CR125" s="86"/>
      <c r="CS125" s="86"/>
      <c r="CT125" s="86"/>
      <c r="CU125" s="86"/>
      <c r="CV125" s="86"/>
      <c r="CW125" s="86"/>
      <c r="CX125" s="86"/>
      <c r="CY125" s="86"/>
      <c r="CZ125" s="86"/>
      <c r="DA125" s="86"/>
      <c r="DB125" s="86"/>
      <c r="DC125" s="86"/>
      <c r="DD125" s="86"/>
      <c r="DE125" s="86"/>
      <c r="DF125" s="86"/>
      <c r="DG125" s="86"/>
      <c r="DH125" s="86"/>
      <c r="DI125" s="86"/>
      <c r="DJ125" s="86"/>
      <c r="DK125" s="86"/>
      <c r="DL125" s="86"/>
      <c r="DM125" s="86"/>
      <c r="DN125" s="86"/>
      <c r="DO125" s="86"/>
      <c r="DP125" s="86"/>
      <c r="DQ125" s="86"/>
      <c r="DR125" s="86"/>
      <c r="DS125" s="86"/>
      <c r="DT125" s="86"/>
      <c r="DU125" s="86"/>
      <c r="DV125" s="86"/>
      <c r="DW125" s="86"/>
      <c r="DX125" s="86"/>
      <c r="DY125" s="86"/>
      <c r="DZ125" s="86"/>
      <c r="EA125" s="86"/>
      <c r="EB125" s="86"/>
      <c r="EC125" s="86"/>
      <c r="ED125" s="86"/>
      <c r="EE125" s="86"/>
      <c r="EF125" s="86"/>
      <c r="EG125" s="86"/>
      <c r="EH125" s="86"/>
      <c r="EI125" s="86"/>
      <c r="EJ125" s="86"/>
      <c r="EK125" s="86"/>
      <c r="EL125" s="86"/>
      <c r="EM125" s="86"/>
      <c r="EN125" s="86"/>
      <c r="EO125" s="86"/>
      <c r="EP125" s="86"/>
      <c r="EQ125" s="86"/>
      <c r="ER125" s="86"/>
      <c r="ES125" s="86"/>
      <c r="ET125" s="86"/>
      <c r="EU125" s="86"/>
      <c r="EV125" s="86"/>
      <c r="EW125" s="86"/>
      <c r="EX125" s="86"/>
      <c r="EY125" s="86"/>
      <c r="EZ125" s="86"/>
      <c r="FA125" s="86"/>
      <c r="FB125" s="86"/>
      <c r="FC125" s="86"/>
      <c r="FD125" s="86"/>
      <c r="FE125" s="86"/>
      <c r="FF125" s="86"/>
      <c r="FG125" s="86"/>
      <c r="FH125" s="86"/>
      <c r="FI125" s="86"/>
      <c r="FJ125" s="86"/>
      <c r="FK125" s="86"/>
      <c r="FL125" s="86"/>
      <c r="FM125" s="86"/>
      <c r="FN125" s="86"/>
      <c r="FO125" s="86"/>
      <c r="FP125" s="86"/>
      <c r="FQ125" s="86"/>
      <c r="FR125" s="86"/>
      <c r="FS125" s="86"/>
      <c r="FT125" s="86"/>
      <c r="FU125" s="86"/>
      <c r="FV125" s="86"/>
      <c r="FW125" s="86"/>
    </row>
    <row r="126" spans="1:179" s="94" customFormat="1" ht="12.75">
      <c r="A126" s="132"/>
      <c r="D126" s="131"/>
      <c r="E126" s="131"/>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c r="BL126" s="86"/>
      <c r="BM126" s="86"/>
      <c r="BN126" s="86"/>
      <c r="BO126" s="86"/>
      <c r="BP126" s="86"/>
      <c r="BQ126" s="86"/>
      <c r="BR126" s="86"/>
      <c r="BS126" s="86"/>
      <c r="BT126" s="86"/>
      <c r="BU126" s="86"/>
      <c r="BV126" s="86"/>
      <c r="BW126" s="86"/>
      <c r="BX126" s="86"/>
      <c r="BY126" s="86"/>
      <c r="BZ126" s="86"/>
      <c r="CA126" s="86"/>
      <c r="CB126" s="86"/>
      <c r="CC126" s="86"/>
      <c r="CD126" s="86"/>
      <c r="CE126" s="86"/>
      <c r="CF126" s="86"/>
      <c r="CG126" s="86"/>
      <c r="CH126" s="86"/>
      <c r="CI126" s="86"/>
      <c r="CJ126" s="86"/>
      <c r="CK126" s="86"/>
      <c r="CL126" s="86"/>
      <c r="CM126" s="86"/>
      <c r="CN126" s="86"/>
      <c r="CO126" s="86"/>
      <c r="CP126" s="86"/>
      <c r="CQ126" s="87"/>
      <c r="CR126" s="86"/>
      <c r="CS126" s="86"/>
      <c r="CT126" s="86"/>
      <c r="CU126" s="86"/>
      <c r="CV126" s="86"/>
      <c r="CW126" s="86"/>
      <c r="CX126" s="86"/>
      <c r="CY126" s="86"/>
      <c r="CZ126" s="86"/>
      <c r="DA126" s="86"/>
      <c r="DB126" s="86"/>
      <c r="DC126" s="86"/>
      <c r="DD126" s="86"/>
      <c r="DE126" s="86"/>
      <c r="DF126" s="86"/>
      <c r="DG126" s="86"/>
      <c r="DH126" s="86"/>
      <c r="DI126" s="86"/>
      <c r="DJ126" s="86"/>
      <c r="DK126" s="86"/>
      <c r="DL126" s="86"/>
      <c r="DM126" s="86"/>
      <c r="DN126" s="86"/>
      <c r="DO126" s="86"/>
      <c r="DP126" s="86"/>
      <c r="DQ126" s="86"/>
      <c r="DR126" s="86"/>
      <c r="DS126" s="86"/>
      <c r="DT126" s="86"/>
      <c r="DU126" s="86"/>
      <c r="DV126" s="86"/>
      <c r="DW126" s="86"/>
      <c r="DX126" s="86"/>
      <c r="DY126" s="86"/>
      <c r="DZ126" s="86"/>
      <c r="EA126" s="86"/>
      <c r="EB126" s="86"/>
      <c r="EC126" s="86"/>
      <c r="ED126" s="86"/>
      <c r="EE126" s="86"/>
      <c r="EF126" s="86"/>
      <c r="EG126" s="86"/>
      <c r="EH126" s="86"/>
      <c r="EI126" s="86"/>
      <c r="EJ126" s="86"/>
      <c r="EK126" s="86"/>
      <c r="EL126" s="86"/>
      <c r="EM126" s="86"/>
      <c r="EN126" s="86"/>
      <c r="EO126" s="86"/>
      <c r="EP126" s="86"/>
      <c r="EQ126" s="86"/>
      <c r="ER126" s="86"/>
      <c r="ES126" s="86"/>
      <c r="ET126" s="86"/>
      <c r="EU126" s="86"/>
      <c r="EV126" s="86"/>
      <c r="EW126" s="86"/>
      <c r="EX126" s="86"/>
      <c r="EY126" s="86"/>
      <c r="EZ126" s="86"/>
      <c r="FA126" s="86"/>
      <c r="FB126" s="86"/>
      <c r="FC126" s="86"/>
      <c r="FD126" s="86"/>
      <c r="FE126" s="86"/>
      <c r="FF126" s="86"/>
      <c r="FG126" s="86"/>
      <c r="FH126" s="86"/>
      <c r="FI126" s="86"/>
      <c r="FJ126" s="86"/>
      <c r="FK126" s="86"/>
      <c r="FL126" s="86"/>
      <c r="FM126" s="86"/>
      <c r="FN126" s="86"/>
      <c r="FO126" s="86"/>
      <c r="FP126" s="86"/>
      <c r="FQ126" s="86"/>
      <c r="FR126" s="86"/>
      <c r="FS126" s="86"/>
      <c r="FT126" s="86"/>
      <c r="FU126" s="86"/>
      <c r="FV126" s="86"/>
      <c r="FW126" s="86"/>
    </row>
    <row r="127" ht="12.75">
      <c r="CQ127" s="80"/>
    </row>
    <row r="128" ht="12.75">
      <c r="CQ128" s="80"/>
    </row>
    <row r="129" ht="12.75">
      <c r="CQ129" s="80"/>
    </row>
    <row r="130" ht="12.75">
      <c r="CQ130" s="80"/>
    </row>
    <row r="131" ht="12.75">
      <c r="CQ131" s="80"/>
    </row>
    <row r="132" ht="12.75">
      <c r="CQ132" s="80"/>
    </row>
    <row r="133" ht="12.75">
      <c r="CQ133" s="80"/>
    </row>
    <row r="134" ht="12.75">
      <c r="CQ134" s="80"/>
    </row>
    <row r="135" ht="12.75">
      <c r="CQ135" s="80"/>
    </row>
    <row r="136" ht="12.75">
      <c r="CQ136" s="80"/>
    </row>
    <row r="137" ht="12.75">
      <c r="CQ137" s="80"/>
    </row>
    <row r="138" ht="12.75">
      <c r="CQ138" s="80"/>
    </row>
    <row r="139" ht="12.75">
      <c r="CQ139" s="80"/>
    </row>
    <row r="140" ht="12.75">
      <c r="CQ140" s="80"/>
    </row>
    <row r="141" ht="12.75">
      <c r="CQ141" s="80"/>
    </row>
    <row r="142" ht="12.75">
      <c r="CQ142" s="80"/>
    </row>
    <row r="143" ht="12.75">
      <c r="CQ143" s="80"/>
    </row>
    <row r="144" ht="12.75">
      <c r="CQ144" s="80"/>
    </row>
    <row r="145" ht="12.75">
      <c r="CQ145" s="80"/>
    </row>
    <row r="146" ht="12.75">
      <c r="CQ146" s="80"/>
    </row>
  </sheetData>
  <sheetProtection/>
  <protectedRanges>
    <protectedRange sqref="C80:C81 C65:C76 C57 E83:G85 G77:G79 C28:C46 C50:C51 F57:G57 F75:G76 C17:C25 F28:G46 F24:G25 F50:G50 D74:H74 F17:G22 D23:G23 D51:G51 C53:H53 C60:G61 F65:F73 F80:G82 G64:G73" name="Zonă1"/>
    <protectedRange sqref="H17:H20" name="Zonă1_1"/>
    <protectedRange sqref="H24" name="Zonă1_2"/>
    <protectedRange sqref="H28:H31" name="Zonă1_3"/>
    <protectedRange sqref="H35:H36" name="Zonă1_4"/>
    <protectedRange sqref="H40:H43" name="Zonă1_5"/>
    <protectedRange sqref="H57" name="Zonă1_6"/>
    <protectedRange sqref="H65:H66" name="Zonă1_7"/>
    <protectedRange sqref="I67 H71" name="Zonă1_8"/>
    <protectedRange sqref="H81" name="Zonă1_9"/>
  </protectedRanges>
  <mergeCells count="34">
    <mergeCell ref="DC4:DG4"/>
    <mergeCell ref="DH4:DL4"/>
    <mergeCell ref="FA4:FE4"/>
    <mergeCell ref="AK4:AO4"/>
    <mergeCell ref="CD4:CH4"/>
    <mergeCell ref="CI4:CM4"/>
    <mergeCell ref="DM4:DQ4"/>
    <mergeCell ref="AP4:AT4"/>
    <mergeCell ref="AU4:AY4"/>
    <mergeCell ref="AZ4:BD4"/>
    <mergeCell ref="FF4:FJ4"/>
    <mergeCell ref="I5:J5"/>
    <mergeCell ref="A86:B86"/>
    <mergeCell ref="DW4:EA4"/>
    <mergeCell ref="EB4:EF4"/>
    <mergeCell ref="EG4:EK4"/>
    <mergeCell ref="EL4:EP4"/>
    <mergeCell ref="EQ4:EU4"/>
    <mergeCell ref="EV4:EZ4"/>
    <mergeCell ref="BO4:BS4"/>
    <mergeCell ref="BE4:BI4"/>
    <mergeCell ref="BJ4:BN4"/>
    <mergeCell ref="CS4:CW4"/>
    <mergeCell ref="CX4:DB4"/>
    <mergeCell ref="DR4:DV4"/>
    <mergeCell ref="CN4:CR4"/>
    <mergeCell ref="AF4:AJ4"/>
    <mergeCell ref="I4:K4"/>
    <mergeCell ref="L4:P4"/>
    <mergeCell ref="Q4:U4"/>
    <mergeCell ref="V4:Z4"/>
    <mergeCell ref="AA4:AE4"/>
    <mergeCell ref="BT4:BX4"/>
    <mergeCell ref="BY4:CC4"/>
  </mergeCells>
  <printOptions/>
  <pageMargins left="0.75" right="0.75" top="1" bottom="1"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rgb="FFCC00CC"/>
  </sheetPr>
  <dimension ref="A1:IU181"/>
  <sheetViews>
    <sheetView view="pageBreakPreview" zoomScale="60" zoomScaleNormal="87" zoomScalePageLayoutView="0" workbookViewId="0" topLeftCell="B1">
      <pane xSplit="2" ySplit="6" topLeftCell="D7" activePane="bottomRight" state="frozen"/>
      <selection pane="topLeft" activeCell="C170" sqref="C170:H175"/>
      <selection pane="topRight" activeCell="C170" sqref="C170:H175"/>
      <selection pane="bottomLeft" activeCell="C170" sqref="C170:H175"/>
      <selection pane="bottomRight" activeCell="O169" sqref="O169"/>
    </sheetView>
  </sheetViews>
  <sheetFormatPr defaultColWidth="9.140625" defaultRowHeight="12.75"/>
  <cols>
    <col min="1" max="1" width="31.28125" style="1" bestFit="1" customWidth="1"/>
    <col min="2" max="2" width="71.28125" style="4" customWidth="1"/>
    <col min="3" max="3" width="7.8515625" style="4" customWidth="1"/>
    <col min="4" max="4" width="12.8515625" style="4" bestFit="1" customWidth="1"/>
    <col min="5" max="5" width="14.7109375" style="4" bestFit="1" customWidth="1"/>
    <col min="6" max="6" width="11.57421875" style="4" hidden="1" customWidth="1"/>
    <col min="7" max="7" width="13.57421875" style="4" customWidth="1"/>
    <col min="8" max="8" width="13.57421875" style="4" bestFit="1" customWidth="1"/>
    <col min="9" max="9" width="14.7109375" style="4" customWidth="1"/>
    <col min="10" max="10" width="15.57421875" style="4" bestFit="1" customWidth="1"/>
    <col min="11" max="11" width="11.421875" style="5" customWidth="1"/>
    <col min="12" max="12" width="9.8515625" style="5" hidden="1" customWidth="1"/>
    <col min="13" max="13" width="11.421875" style="5" bestFit="1" customWidth="1"/>
    <col min="14" max="14" width="6.421875" style="5" bestFit="1" customWidth="1"/>
    <col min="15" max="15" width="12.140625" style="5" bestFit="1" customWidth="1"/>
    <col min="16" max="16" width="10.7109375" style="5" customWidth="1"/>
    <col min="17" max="17" width="9.140625" style="5" customWidth="1"/>
    <col min="18" max="18" width="4.57421875" style="5" bestFit="1" customWidth="1"/>
    <col min="19" max="16384" width="9.140625" style="5" customWidth="1"/>
  </cols>
  <sheetData>
    <row r="1" spans="2:3" ht="17.25">
      <c r="B1" s="2" t="s">
        <v>219</v>
      </c>
      <c r="C1" s="3"/>
    </row>
    <row r="2" spans="2:3" ht="15">
      <c r="B2" s="3"/>
      <c r="C2" s="3"/>
    </row>
    <row r="3" spans="2:3" ht="15">
      <c r="B3" s="3"/>
      <c r="C3" s="3"/>
    </row>
    <row r="4" spans="4:10" ht="15">
      <c r="D4" s="6"/>
      <c r="E4" s="6"/>
      <c r="F4" s="6"/>
      <c r="H4" s="7" t="s">
        <v>375</v>
      </c>
      <c r="I4" s="8"/>
      <c r="J4" s="7"/>
    </row>
    <row r="5" spans="1:12" s="14" customFormat="1" ht="105">
      <c r="A5" s="9" t="s">
        <v>0</v>
      </c>
      <c r="B5" s="10" t="s">
        <v>1</v>
      </c>
      <c r="C5" s="10"/>
      <c r="D5" s="10" t="s">
        <v>2</v>
      </c>
      <c r="E5" s="11" t="s">
        <v>3</v>
      </c>
      <c r="F5" s="11" t="s">
        <v>4</v>
      </c>
      <c r="G5" s="10" t="s">
        <v>5</v>
      </c>
      <c r="H5" s="10" t="s">
        <v>6</v>
      </c>
      <c r="I5" s="12"/>
      <c r="J5" s="12"/>
      <c r="K5" s="13"/>
      <c r="L5" s="13"/>
    </row>
    <row r="6" spans="1:11" ht="15">
      <c r="A6" s="15"/>
      <c r="B6" s="16" t="s">
        <v>7</v>
      </c>
      <c r="C6" s="16"/>
      <c r="D6" s="17">
        <v>1</v>
      </c>
      <c r="E6" s="17">
        <v>2</v>
      </c>
      <c r="F6" s="17">
        <v>3</v>
      </c>
      <c r="G6" s="17">
        <v>4</v>
      </c>
      <c r="H6" s="17" t="s">
        <v>8</v>
      </c>
      <c r="I6" s="3"/>
      <c r="J6" s="3"/>
      <c r="K6" s="18"/>
    </row>
    <row r="7" spans="1:19" s="25" customFormat="1" ht="16.5" customHeight="1">
      <c r="A7" s="19" t="s">
        <v>9</v>
      </c>
      <c r="B7" s="20" t="s">
        <v>10</v>
      </c>
      <c r="C7" s="21">
        <f aca="true" t="shared" si="0" ref="C7:H7">+C8+C15</f>
        <v>0</v>
      </c>
      <c r="D7" s="21">
        <f t="shared" si="0"/>
        <v>268520650</v>
      </c>
      <c r="E7" s="21">
        <f t="shared" si="0"/>
        <v>263933270</v>
      </c>
      <c r="F7" s="21">
        <f t="shared" si="0"/>
        <v>0</v>
      </c>
      <c r="G7" s="21">
        <f t="shared" si="0"/>
        <v>244257156.51</v>
      </c>
      <c r="H7" s="21">
        <f t="shared" si="0"/>
        <v>19058919.050000004</v>
      </c>
      <c r="I7" s="22"/>
      <c r="J7" s="22"/>
      <c r="K7" s="18"/>
      <c r="L7" s="23"/>
      <c r="M7" s="23"/>
      <c r="N7" s="23"/>
      <c r="O7" s="23"/>
      <c r="P7" s="24"/>
      <c r="Q7" s="24"/>
      <c r="R7" s="24"/>
      <c r="S7" s="24"/>
    </row>
    <row r="8" spans="1:19" s="25" customFormat="1" ht="15">
      <c r="A8" s="19" t="s">
        <v>11</v>
      </c>
      <c r="B8" s="26" t="s">
        <v>12</v>
      </c>
      <c r="C8" s="27">
        <f aca="true" t="shared" si="1" ref="C8:H8">+C9+C10+C13+C11+C12+C14+C164</f>
        <v>0</v>
      </c>
      <c r="D8" s="27">
        <f t="shared" si="1"/>
        <v>268509650</v>
      </c>
      <c r="E8" s="27">
        <f t="shared" si="1"/>
        <v>263922270</v>
      </c>
      <c r="F8" s="27">
        <f t="shared" si="1"/>
        <v>0</v>
      </c>
      <c r="G8" s="27">
        <f t="shared" si="1"/>
        <v>244257156.51</v>
      </c>
      <c r="H8" s="27">
        <f t="shared" si="1"/>
        <v>19058919.050000004</v>
      </c>
      <c r="I8" s="22"/>
      <c r="J8" s="22"/>
      <c r="K8" s="18"/>
      <c r="L8" s="23"/>
      <c r="M8" s="23"/>
      <c r="N8" s="23"/>
      <c r="O8" s="23"/>
      <c r="P8" s="24"/>
      <c r="Q8" s="24"/>
      <c r="R8" s="24"/>
      <c r="S8" s="24"/>
    </row>
    <row r="9" spans="1:19" s="25" customFormat="1" ht="15">
      <c r="A9" s="19" t="s">
        <v>13</v>
      </c>
      <c r="B9" s="26" t="s">
        <v>14</v>
      </c>
      <c r="C9" s="27">
        <f aca="true" t="shared" si="2" ref="C9:H9">+C22</f>
        <v>0</v>
      </c>
      <c r="D9" s="27">
        <f t="shared" si="2"/>
        <v>0</v>
      </c>
      <c r="E9" s="27">
        <f t="shared" si="2"/>
        <v>4246860</v>
      </c>
      <c r="F9" s="27">
        <f t="shared" si="2"/>
        <v>0</v>
      </c>
      <c r="G9" s="27">
        <f t="shared" si="2"/>
        <v>3867012</v>
      </c>
      <c r="H9" s="27">
        <f t="shared" si="2"/>
        <v>328784</v>
      </c>
      <c r="I9" s="22"/>
      <c r="J9" s="22"/>
      <c r="K9" s="18"/>
      <c r="L9" s="23"/>
      <c r="M9" s="23"/>
      <c r="N9" s="23"/>
      <c r="O9" s="23"/>
      <c r="P9" s="24"/>
      <c r="Q9" s="24"/>
      <c r="R9" s="24"/>
      <c r="S9" s="24"/>
    </row>
    <row r="10" spans="1:19" s="25" customFormat="1" ht="16.5" customHeight="1">
      <c r="A10" s="19" t="s">
        <v>15</v>
      </c>
      <c r="B10" s="26" t="s">
        <v>16</v>
      </c>
      <c r="C10" s="27">
        <f aca="true" t="shared" si="3" ref="C10:H10">+C36</f>
        <v>0</v>
      </c>
      <c r="D10" s="27">
        <f t="shared" si="3"/>
        <v>237405580</v>
      </c>
      <c r="E10" s="27">
        <f t="shared" si="3"/>
        <v>221571110</v>
      </c>
      <c r="F10" s="27">
        <f t="shared" si="3"/>
        <v>0</v>
      </c>
      <c r="G10" s="27">
        <f t="shared" si="3"/>
        <v>202794292.89</v>
      </c>
      <c r="H10" s="27">
        <f t="shared" si="3"/>
        <v>14650600.200000003</v>
      </c>
      <c r="I10" s="22"/>
      <c r="J10" s="22"/>
      <c r="K10" s="18"/>
      <c r="L10" s="23"/>
      <c r="M10" s="23"/>
      <c r="N10" s="23"/>
      <c r="O10" s="23"/>
      <c r="P10" s="24"/>
      <c r="Q10" s="24"/>
      <c r="R10" s="24"/>
      <c r="S10" s="24"/>
    </row>
    <row r="11" spans="1:19" s="25" customFormat="1" ht="15">
      <c r="A11" s="19"/>
      <c r="B11" s="26" t="s">
        <v>17</v>
      </c>
      <c r="C11" s="27">
        <f aca="true" t="shared" si="4" ref="C11:H11">+C63</f>
        <v>0</v>
      </c>
      <c r="D11" s="27">
        <f t="shared" si="4"/>
        <v>0</v>
      </c>
      <c r="E11" s="27">
        <f t="shared" si="4"/>
        <v>0</v>
      </c>
      <c r="F11" s="27">
        <f t="shared" si="4"/>
        <v>0</v>
      </c>
      <c r="G11" s="27">
        <f t="shared" si="4"/>
        <v>0</v>
      </c>
      <c r="H11" s="27">
        <f t="shared" si="4"/>
        <v>0</v>
      </c>
      <c r="I11" s="22"/>
      <c r="J11" s="22"/>
      <c r="K11" s="18"/>
      <c r="L11" s="23"/>
      <c r="M11" s="23"/>
      <c r="N11" s="23"/>
      <c r="O11" s="23"/>
      <c r="P11" s="24"/>
      <c r="Q11" s="24"/>
      <c r="R11" s="24"/>
      <c r="S11" s="24"/>
    </row>
    <row r="12" spans="1:19" s="25" customFormat="1" ht="30">
      <c r="A12" s="19"/>
      <c r="B12" s="26" t="s">
        <v>18</v>
      </c>
      <c r="C12" s="27">
        <f aca="true" t="shared" si="5" ref="C12:H12">C165</f>
        <v>0</v>
      </c>
      <c r="D12" s="27">
        <f t="shared" si="5"/>
        <v>31104070</v>
      </c>
      <c r="E12" s="27">
        <f t="shared" si="5"/>
        <v>31104070</v>
      </c>
      <c r="F12" s="27">
        <f t="shared" si="5"/>
        <v>0</v>
      </c>
      <c r="G12" s="27">
        <f t="shared" si="5"/>
        <v>31102122</v>
      </c>
      <c r="H12" s="27">
        <f t="shared" si="5"/>
        <v>3575379</v>
      </c>
      <c r="I12" s="22"/>
      <c r="J12" s="22"/>
      <c r="K12" s="18"/>
      <c r="L12" s="23"/>
      <c r="M12" s="23"/>
      <c r="N12" s="23"/>
      <c r="O12" s="23"/>
      <c r="P12" s="24"/>
      <c r="Q12" s="24"/>
      <c r="R12" s="24"/>
      <c r="S12" s="24"/>
    </row>
    <row r="13" spans="1:19" s="25" customFormat="1" ht="16.5" customHeight="1">
      <c r="A13" s="19" t="s">
        <v>19</v>
      </c>
      <c r="B13" s="26" t="s">
        <v>20</v>
      </c>
      <c r="C13" s="27">
        <f aca="true" t="shared" si="6" ref="C13:H13">C173</f>
        <v>0</v>
      </c>
      <c r="D13" s="27">
        <f t="shared" si="6"/>
        <v>0</v>
      </c>
      <c r="E13" s="27">
        <f t="shared" si="6"/>
        <v>7000230</v>
      </c>
      <c r="F13" s="27">
        <f t="shared" si="6"/>
        <v>0</v>
      </c>
      <c r="G13" s="27">
        <f t="shared" si="6"/>
        <v>6719018</v>
      </c>
      <c r="H13" s="27">
        <f t="shared" si="6"/>
        <v>512963</v>
      </c>
      <c r="I13" s="22"/>
      <c r="J13" s="22"/>
      <c r="K13" s="18"/>
      <c r="L13" s="23"/>
      <c r="M13" s="23"/>
      <c r="N13" s="23"/>
      <c r="O13" s="23"/>
      <c r="P13" s="24"/>
      <c r="Q13" s="24"/>
      <c r="R13" s="24"/>
      <c r="S13" s="24"/>
    </row>
    <row r="14" spans="1:19" s="25" customFormat="1" ht="16.5" customHeight="1">
      <c r="A14" s="19" t="s">
        <v>21</v>
      </c>
      <c r="B14" s="26" t="s">
        <v>21</v>
      </c>
      <c r="C14" s="27">
        <f aca="true" t="shared" si="7" ref="C14:H14">C66</f>
        <v>0</v>
      </c>
      <c r="D14" s="27">
        <f t="shared" si="7"/>
        <v>0</v>
      </c>
      <c r="E14" s="27">
        <f t="shared" si="7"/>
        <v>0</v>
      </c>
      <c r="F14" s="27">
        <f t="shared" si="7"/>
        <v>0</v>
      </c>
      <c r="G14" s="27">
        <f t="shared" si="7"/>
        <v>0</v>
      </c>
      <c r="H14" s="27">
        <f t="shared" si="7"/>
        <v>0</v>
      </c>
      <c r="I14" s="22"/>
      <c r="J14" s="22"/>
      <c r="K14" s="18"/>
      <c r="L14" s="23"/>
      <c r="M14" s="23"/>
      <c r="N14" s="23"/>
      <c r="O14" s="23"/>
      <c r="P14" s="24"/>
      <c r="Q14" s="24"/>
      <c r="R14" s="24"/>
      <c r="S14" s="24"/>
    </row>
    <row r="15" spans="1:19" s="25" customFormat="1" ht="16.5" customHeight="1">
      <c r="A15" s="19" t="s">
        <v>22</v>
      </c>
      <c r="B15" s="26" t="s">
        <v>23</v>
      </c>
      <c r="C15" s="27">
        <f>C69</f>
        <v>0</v>
      </c>
      <c r="D15" s="27">
        <f aca="true" t="shared" si="8" ref="D15:H16">D69</f>
        <v>11000</v>
      </c>
      <c r="E15" s="27">
        <f t="shared" si="8"/>
        <v>11000</v>
      </c>
      <c r="F15" s="27">
        <f t="shared" si="8"/>
        <v>0</v>
      </c>
      <c r="G15" s="27">
        <f t="shared" si="8"/>
        <v>0</v>
      </c>
      <c r="H15" s="27">
        <f t="shared" si="8"/>
        <v>0</v>
      </c>
      <c r="I15" s="22"/>
      <c r="J15" s="22"/>
      <c r="K15" s="18"/>
      <c r="L15" s="23"/>
      <c r="M15" s="23"/>
      <c r="N15" s="23"/>
      <c r="O15" s="23"/>
      <c r="P15" s="24"/>
      <c r="Q15" s="24"/>
      <c r="R15" s="24"/>
      <c r="S15" s="24"/>
    </row>
    <row r="16" spans="1:19" s="25" customFormat="1" ht="16.5" customHeight="1">
      <c r="A16" s="19" t="s">
        <v>24</v>
      </c>
      <c r="B16" s="26" t="s">
        <v>25</v>
      </c>
      <c r="C16" s="27">
        <f>C70</f>
        <v>0</v>
      </c>
      <c r="D16" s="27">
        <f t="shared" si="8"/>
        <v>11000</v>
      </c>
      <c r="E16" s="27">
        <f t="shared" si="8"/>
        <v>11000</v>
      </c>
      <c r="F16" s="27">
        <f t="shared" si="8"/>
        <v>0</v>
      </c>
      <c r="G16" s="27">
        <f t="shared" si="8"/>
        <v>0</v>
      </c>
      <c r="H16" s="27">
        <f t="shared" si="8"/>
        <v>0</v>
      </c>
      <c r="I16" s="22"/>
      <c r="J16" s="22"/>
      <c r="K16" s="18"/>
      <c r="L16" s="23"/>
      <c r="M16" s="23"/>
      <c r="N16" s="23"/>
      <c r="O16" s="23"/>
      <c r="P16" s="24"/>
      <c r="Q16" s="24"/>
      <c r="R16" s="24"/>
      <c r="S16" s="24"/>
    </row>
    <row r="17" spans="1:19" s="25" customFormat="1" ht="30">
      <c r="A17" s="19"/>
      <c r="B17" s="26" t="s">
        <v>26</v>
      </c>
      <c r="C17" s="27">
        <f aca="true" t="shared" si="9" ref="C17:H17">C164+C179</f>
        <v>0</v>
      </c>
      <c r="D17" s="27">
        <f t="shared" si="9"/>
        <v>0</v>
      </c>
      <c r="E17" s="27">
        <f t="shared" si="9"/>
        <v>0</v>
      </c>
      <c r="F17" s="27">
        <f t="shared" si="9"/>
        <v>0</v>
      </c>
      <c r="G17" s="27">
        <f t="shared" si="9"/>
        <v>-226441.38000000003</v>
      </c>
      <c r="H17" s="27">
        <f t="shared" si="9"/>
        <v>-8807.149999999992</v>
      </c>
      <c r="I17" s="22"/>
      <c r="J17" s="22"/>
      <c r="K17" s="18"/>
      <c r="L17" s="23"/>
      <c r="M17" s="23"/>
      <c r="N17" s="23"/>
      <c r="O17" s="23"/>
      <c r="P17" s="24"/>
      <c r="Q17" s="24"/>
      <c r="R17" s="24"/>
      <c r="S17" s="24"/>
    </row>
    <row r="18" spans="1:19" s="25" customFormat="1" ht="16.5" customHeight="1">
      <c r="A18" s="19" t="s">
        <v>27</v>
      </c>
      <c r="B18" s="26" t="s">
        <v>28</v>
      </c>
      <c r="C18" s="27">
        <f aca="true" t="shared" si="10" ref="C18:H18">+C19+C15</f>
        <v>0</v>
      </c>
      <c r="D18" s="27">
        <f t="shared" si="10"/>
        <v>268520650</v>
      </c>
      <c r="E18" s="27">
        <f t="shared" si="10"/>
        <v>263933270</v>
      </c>
      <c r="F18" s="27">
        <f t="shared" si="10"/>
        <v>0</v>
      </c>
      <c r="G18" s="27">
        <f t="shared" si="10"/>
        <v>244257156.51</v>
      </c>
      <c r="H18" s="27">
        <f t="shared" si="10"/>
        <v>19058919.050000004</v>
      </c>
      <c r="I18" s="22"/>
      <c r="J18" s="22"/>
      <c r="K18" s="18"/>
      <c r="L18" s="23"/>
      <c r="M18" s="23"/>
      <c r="N18" s="23"/>
      <c r="O18" s="23"/>
      <c r="P18" s="24"/>
      <c r="Q18" s="24"/>
      <c r="R18" s="24"/>
      <c r="S18" s="24"/>
    </row>
    <row r="19" spans="1:19" s="25" customFormat="1" ht="16.5" customHeight="1">
      <c r="A19" s="19" t="s">
        <v>29</v>
      </c>
      <c r="B19" s="26" t="s">
        <v>12</v>
      </c>
      <c r="C19" s="27">
        <f aca="true" t="shared" si="11" ref="C19:H19">C9+C10+C11+C12+C13+C14+C164</f>
        <v>0</v>
      </c>
      <c r="D19" s="27">
        <f t="shared" si="11"/>
        <v>268509650</v>
      </c>
      <c r="E19" s="27">
        <f t="shared" si="11"/>
        <v>263922270</v>
      </c>
      <c r="F19" s="27">
        <f t="shared" si="11"/>
        <v>0</v>
      </c>
      <c r="G19" s="27">
        <f t="shared" si="11"/>
        <v>244257156.51</v>
      </c>
      <c r="H19" s="27">
        <f t="shared" si="11"/>
        <v>19058919.050000004</v>
      </c>
      <c r="I19" s="22"/>
      <c r="J19" s="22"/>
      <c r="K19" s="18"/>
      <c r="L19" s="23"/>
      <c r="M19" s="23"/>
      <c r="N19" s="23"/>
      <c r="O19" s="23"/>
      <c r="P19" s="24"/>
      <c r="Q19" s="24"/>
      <c r="R19" s="24"/>
      <c r="S19" s="24"/>
    </row>
    <row r="20" spans="1:19" s="25" customFormat="1" ht="15">
      <c r="A20" s="19"/>
      <c r="B20" s="26" t="s">
        <v>30</v>
      </c>
      <c r="C20" s="27">
        <f aca="true" t="shared" si="12" ref="C20:H20">+C21+C68+C164</f>
        <v>0</v>
      </c>
      <c r="D20" s="27">
        <f t="shared" si="12"/>
        <v>268520650</v>
      </c>
      <c r="E20" s="27">
        <f t="shared" si="12"/>
        <v>256933040</v>
      </c>
      <c r="F20" s="27">
        <f t="shared" si="12"/>
        <v>0</v>
      </c>
      <c r="G20" s="27">
        <f t="shared" si="12"/>
        <v>237538138.51</v>
      </c>
      <c r="H20" s="27">
        <f t="shared" si="12"/>
        <v>18545956.050000004</v>
      </c>
      <c r="I20" s="22"/>
      <c r="J20" s="22"/>
      <c r="K20" s="18"/>
      <c r="L20" s="23"/>
      <c r="M20" s="23"/>
      <c r="N20" s="23"/>
      <c r="O20" s="23"/>
      <c r="P20" s="24"/>
      <c r="Q20" s="24"/>
      <c r="R20" s="24"/>
      <c r="S20" s="24"/>
    </row>
    <row r="21" spans="1:19" s="25" customFormat="1" ht="16.5" customHeight="1">
      <c r="A21" s="19" t="s">
        <v>19</v>
      </c>
      <c r="B21" s="26" t="s">
        <v>12</v>
      </c>
      <c r="C21" s="27">
        <f aca="true" t="shared" si="13" ref="C21:H21">+C22+C36+C63+C165+C66</f>
        <v>0</v>
      </c>
      <c r="D21" s="27">
        <f t="shared" si="13"/>
        <v>268509650</v>
      </c>
      <c r="E21" s="27">
        <f t="shared" si="13"/>
        <v>256922040</v>
      </c>
      <c r="F21" s="27">
        <f t="shared" si="13"/>
        <v>0</v>
      </c>
      <c r="G21" s="27">
        <f t="shared" si="13"/>
        <v>237763426.89</v>
      </c>
      <c r="H21" s="27">
        <f t="shared" si="13"/>
        <v>18554763.200000003</v>
      </c>
      <c r="I21" s="22"/>
      <c r="J21" s="22"/>
      <c r="K21" s="18"/>
      <c r="L21" s="23"/>
      <c r="M21" s="23"/>
      <c r="N21" s="23"/>
      <c r="O21" s="23"/>
      <c r="P21" s="24"/>
      <c r="Q21" s="24"/>
      <c r="R21" s="24"/>
      <c r="S21" s="24"/>
    </row>
    <row r="22" spans="1:19" s="25" customFormat="1" ht="15">
      <c r="A22" s="19" t="s">
        <v>31</v>
      </c>
      <c r="B22" s="26" t="s">
        <v>14</v>
      </c>
      <c r="C22" s="27">
        <f aca="true" t="shared" si="14" ref="C22:H22">+C23+C30</f>
        <v>0</v>
      </c>
      <c r="D22" s="27">
        <f t="shared" si="14"/>
        <v>0</v>
      </c>
      <c r="E22" s="27">
        <f t="shared" si="14"/>
        <v>4246860</v>
      </c>
      <c r="F22" s="27">
        <f t="shared" si="14"/>
        <v>0</v>
      </c>
      <c r="G22" s="27">
        <f t="shared" si="14"/>
        <v>3867012</v>
      </c>
      <c r="H22" s="27">
        <f t="shared" si="14"/>
        <v>328784</v>
      </c>
      <c r="I22" s="22"/>
      <c r="J22" s="22"/>
      <c r="K22" s="18"/>
      <c r="L22" s="23"/>
      <c r="M22" s="23"/>
      <c r="N22" s="23"/>
      <c r="O22" s="23"/>
      <c r="P22" s="24"/>
      <c r="Q22" s="24"/>
      <c r="R22" s="24"/>
      <c r="S22" s="24"/>
    </row>
    <row r="23" spans="1:19" s="25" customFormat="1" ht="15">
      <c r="A23" s="28" t="s">
        <v>32</v>
      </c>
      <c r="B23" s="26" t="s">
        <v>33</v>
      </c>
      <c r="C23" s="27">
        <f aca="true" t="shared" si="15" ref="C23:H23">C24+C25+C26+C27+C28</f>
        <v>0</v>
      </c>
      <c r="D23" s="27">
        <f t="shared" si="15"/>
        <v>0</v>
      </c>
      <c r="E23" s="27">
        <f t="shared" si="15"/>
        <v>3467950</v>
      </c>
      <c r="F23" s="27">
        <f t="shared" si="15"/>
        <v>0</v>
      </c>
      <c r="G23" s="27">
        <f t="shared" si="15"/>
        <v>3162862</v>
      </c>
      <c r="H23" s="27">
        <f t="shared" si="15"/>
        <v>274991</v>
      </c>
      <c r="I23" s="22"/>
      <c r="J23" s="22"/>
      <c r="K23" s="18"/>
      <c r="L23" s="23"/>
      <c r="M23" s="23"/>
      <c r="N23" s="23"/>
      <c r="O23" s="23"/>
      <c r="P23" s="24"/>
      <c r="Q23" s="24"/>
      <c r="R23" s="24"/>
      <c r="S23" s="24"/>
    </row>
    <row r="24" spans="1:255" s="25" customFormat="1" ht="16.5" customHeight="1">
      <c r="A24" s="19" t="s">
        <v>34</v>
      </c>
      <c r="B24" s="29" t="s">
        <v>35</v>
      </c>
      <c r="C24" s="30"/>
      <c r="D24" s="31">
        <v>0</v>
      </c>
      <c r="E24" s="31">
        <v>3372500</v>
      </c>
      <c r="F24" s="31"/>
      <c r="G24" s="32">
        <v>3121455</v>
      </c>
      <c r="H24" s="32">
        <f>G24-I24</f>
        <v>272076</v>
      </c>
      <c r="I24" s="153">
        <v>2849379</v>
      </c>
      <c r="J24" s="4"/>
      <c r="K24" s="18"/>
      <c r="L24" s="23"/>
      <c r="M24" s="23"/>
      <c r="N24" s="23"/>
      <c r="O24" s="23"/>
      <c r="P24" s="24"/>
      <c r="Q24" s="24"/>
      <c r="R24" s="24"/>
      <c r="S24" s="24"/>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row>
    <row r="25" spans="1:255" s="25" customFormat="1" ht="15">
      <c r="A25" s="19"/>
      <c r="B25" s="33" t="s">
        <v>36</v>
      </c>
      <c r="C25" s="30"/>
      <c r="D25" s="31">
        <v>0</v>
      </c>
      <c r="E25" s="31">
        <v>14590</v>
      </c>
      <c r="F25" s="31"/>
      <c r="G25" s="32">
        <v>13538</v>
      </c>
      <c r="H25" s="32">
        <f>G25-I25</f>
        <v>1400</v>
      </c>
      <c r="I25" s="153">
        <v>12138</v>
      </c>
      <c r="J25" s="4"/>
      <c r="K25" s="18"/>
      <c r="L25" s="23"/>
      <c r="M25" s="23"/>
      <c r="N25" s="23"/>
      <c r="O25" s="23"/>
      <c r="P25" s="24"/>
      <c r="Q25" s="24"/>
      <c r="R25" s="24"/>
      <c r="S25" s="24"/>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row>
    <row r="26" spans="1:255" s="25" customFormat="1" ht="16.5" customHeight="1">
      <c r="A26" s="19" t="s">
        <v>37</v>
      </c>
      <c r="B26" s="33" t="s">
        <v>38</v>
      </c>
      <c r="C26" s="30"/>
      <c r="D26" s="31">
        <v>0</v>
      </c>
      <c r="E26" s="31">
        <v>620</v>
      </c>
      <c r="F26" s="31"/>
      <c r="G26" s="32">
        <v>612</v>
      </c>
      <c r="H26" s="32">
        <f>G26-I26</f>
        <v>85</v>
      </c>
      <c r="I26" s="153">
        <v>527</v>
      </c>
      <c r="J26" s="4"/>
      <c r="K26" s="18"/>
      <c r="L26" s="23"/>
      <c r="M26" s="23"/>
      <c r="N26" s="23"/>
      <c r="O26" s="23"/>
      <c r="P26" s="24"/>
      <c r="Q26" s="24"/>
      <c r="R26" s="24"/>
      <c r="S26" s="24"/>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row>
    <row r="27" spans="1:255" s="25" customFormat="1" ht="16.5" customHeight="1">
      <c r="A27" s="19" t="s">
        <v>39</v>
      </c>
      <c r="B27" s="33" t="s">
        <v>40</v>
      </c>
      <c r="C27" s="30"/>
      <c r="D27" s="31">
        <v>0</v>
      </c>
      <c r="E27" s="31"/>
      <c r="F27" s="31"/>
      <c r="G27" s="32"/>
      <c r="H27" s="32"/>
      <c r="I27" s="153"/>
      <c r="J27" s="4"/>
      <c r="K27" s="18"/>
      <c r="L27" s="23"/>
      <c r="M27" s="23"/>
      <c r="N27" s="23"/>
      <c r="O27" s="23"/>
      <c r="P27" s="24"/>
      <c r="Q27" s="24"/>
      <c r="R27" s="24"/>
      <c r="S27" s="24"/>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row>
    <row r="28" spans="1:19" ht="16.5" customHeight="1">
      <c r="A28" s="34" t="s">
        <v>41</v>
      </c>
      <c r="B28" s="33" t="s">
        <v>218</v>
      </c>
      <c r="C28" s="30"/>
      <c r="D28" s="31">
        <v>0</v>
      </c>
      <c r="E28" s="31">
        <v>80240</v>
      </c>
      <c r="F28" s="31"/>
      <c r="G28" s="32">
        <v>27257</v>
      </c>
      <c r="H28" s="32">
        <f>G28-I28</f>
        <v>1430</v>
      </c>
      <c r="I28" s="153">
        <v>25827</v>
      </c>
      <c r="K28" s="18"/>
      <c r="L28" s="23"/>
      <c r="M28" s="23"/>
      <c r="N28" s="23"/>
      <c r="O28" s="23"/>
      <c r="P28" s="24"/>
      <c r="Q28" s="24"/>
      <c r="R28" s="24"/>
      <c r="S28" s="24"/>
    </row>
    <row r="29" spans="1:19" ht="16.5" customHeight="1">
      <c r="A29" s="34"/>
      <c r="B29" s="72" t="s">
        <v>217</v>
      </c>
      <c r="C29" s="73"/>
      <c r="D29" s="74"/>
      <c r="E29" s="74">
        <v>40320</v>
      </c>
      <c r="F29" s="74"/>
      <c r="G29" s="75"/>
      <c r="H29" s="75"/>
      <c r="I29" s="22"/>
      <c r="K29" s="18"/>
      <c r="L29" s="23"/>
      <c r="M29" s="23"/>
      <c r="N29" s="23"/>
      <c r="O29" s="23"/>
      <c r="P29" s="24"/>
      <c r="Q29" s="24"/>
      <c r="R29" s="24"/>
      <c r="S29" s="24"/>
    </row>
    <row r="30" spans="1:255" ht="16.5" customHeight="1">
      <c r="A30" s="34" t="s">
        <v>42</v>
      </c>
      <c r="B30" s="26" t="s">
        <v>43</v>
      </c>
      <c r="C30" s="27">
        <f aca="true" t="shared" si="16" ref="C30:H30">+C31+C32+C33+C34+C35</f>
        <v>0</v>
      </c>
      <c r="D30" s="27">
        <f t="shared" si="16"/>
        <v>0</v>
      </c>
      <c r="E30" s="27">
        <f t="shared" si="16"/>
        <v>778910</v>
      </c>
      <c r="F30" s="27">
        <f t="shared" si="16"/>
        <v>0</v>
      </c>
      <c r="G30" s="27">
        <f t="shared" si="16"/>
        <v>704150</v>
      </c>
      <c r="H30" s="27">
        <f t="shared" si="16"/>
        <v>53793</v>
      </c>
      <c r="I30" s="22"/>
      <c r="J30" s="22"/>
      <c r="K30" s="18"/>
      <c r="L30" s="23"/>
      <c r="M30" s="23"/>
      <c r="N30" s="23"/>
      <c r="O30" s="23"/>
      <c r="P30" s="24"/>
      <c r="Q30" s="24"/>
      <c r="R30" s="24"/>
      <c r="S30" s="24"/>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c r="IN30" s="25"/>
      <c r="IO30" s="25"/>
      <c r="IP30" s="25"/>
      <c r="IQ30" s="25"/>
      <c r="IR30" s="25"/>
      <c r="IS30" s="25"/>
      <c r="IT30" s="25"/>
      <c r="IU30" s="25"/>
    </row>
    <row r="31" spans="1:19" ht="16.5" customHeight="1">
      <c r="A31" s="34" t="s">
        <v>44</v>
      </c>
      <c r="B31" s="33" t="s">
        <v>45</v>
      </c>
      <c r="C31" s="30"/>
      <c r="D31" s="31">
        <v>0</v>
      </c>
      <c r="E31" s="31">
        <v>538440</v>
      </c>
      <c r="F31" s="31"/>
      <c r="G31" s="32">
        <v>493793</v>
      </c>
      <c r="H31" s="32">
        <f>G31-I31</f>
        <v>42875</v>
      </c>
      <c r="I31" s="153">
        <v>450918</v>
      </c>
      <c r="K31" s="18"/>
      <c r="L31" s="23"/>
      <c r="M31" s="23"/>
      <c r="N31" s="23"/>
      <c r="O31" s="23"/>
      <c r="P31" s="24"/>
      <c r="Q31" s="24"/>
      <c r="R31" s="24"/>
      <c r="S31" s="24"/>
    </row>
    <row r="32" spans="1:19" ht="16.5" customHeight="1">
      <c r="A32" s="34"/>
      <c r="B32" s="33" t="s">
        <v>46</v>
      </c>
      <c r="C32" s="30"/>
      <c r="D32" s="31">
        <v>0</v>
      </c>
      <c r="E32" s="31">
        <v>17100</v>
      </c>
      <c r="F32" s="31"/>
      <c r="G32" s="32">
        <v>15669</v>
      </c>
      <c r="H32" s="32">
        <f>G32-I32</f>
        <v>1359</v>
      </c>
      <c r="I32" s="153">
        <v>14310</v>
      </c>
      <c r="K32" s="18"/>
      <c r="L32" s="23"/>
      <c r="M32" s="23"/>
      <c r="N32" s="23"/>
      <c r="O32" s="23"/>
      <c r="P32" s="24"/>
      <c r="Q32" s="24"/>
      <c r="R32" s="24"/>
      <c r="S32" s="24"/>
    </row>
    <row r="33" spans="1:19" ht="16.5" customHeight="1">
      <c r="A33" s="34" t="s">
        <v>47</v>
      </c>
      <c r="B33" s="33" t="s">
        <v>48</v>
      </c>
      <c r="C33" s="30"/>
      <c r="D33" s="31">
        <v>0</v>
      </c>
      <c r="E33" s="31">
        <v>178310</v>
      </c>
      <c r="F33" s="31"/>
      <c r="G33" s="32">
        <v>163409</v>
      </c>
      <c r="H33" s="32">
        <f>G33-I33</f>
        <v>14215</v>
      </c>
      <c r="I33" s="153">
        <v>149194</v>
      </c>
      <c r="K33" s="18"/>
      <c r="L33" s="23"/>
      <c r="M33" s="23"/>
      <c r="N33" s="23"/>
      <c r="O33" s="23"/>
      <c r="P33" s="24"/>
      <c r="Q33" s="24"/>
      <c r="R33" s="24"/>
      <c r="S33" s="24"/>
    </row>
    <row r="34" spans="1:255" s="25" customFormat="1" ht="16.5" customHeight="1">
      <c r="A34" s="19" t="s">
        <v>49</v>
      </c>
      <c r="B34" s="35" t="s">
        <v>50</v>
      </c>
      <c r="C34" s="30"/>
      <c r="D34" s="31">
        <v>0</v>
      </c>
      <c r="E34" s="31">
        <v>5120</v>
      </c>
      <c r="F34" s="31"/>
      <c r="G34" s="32">
        <v>4690</v>
      </c>
      <c r="H34" s="32">
        <f>G34-I34</f>
        <v>406</v>
      </c>
      <c r="I34" s="153">
        <v>4284</v>
      </c>
      <c r="J34" s="4"/>
      <c r="K34" s="18"/>
      <c r="L34" s="23"/>
      <c r="M34" s="23"/>
      <c r="N34" s="23"/>
      <c r="O34" s="23"/>
      <c r="P34" s="24"/>
      <c r="Q34" s="24"/>
      <c r="R34" s="24"/>
      <c r="S34" s="24"/>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row>
    <row r="35" spans="1:255" ht="16.5" customHeight="1">
      <c r="A35" s="34" t="s">
        <v>51</v>
      </c>
      <c r="B35" s="35" t="s">
        <v>52</v>
      </c>
      <c r="C35" s="30"/>
      <c r="D35" s="31">
        <v>0</v>
      </c>
      <c r="E35" s="31">
        <v>39940</v>
      </c>
      <c r="F35" s="31"/>
      <c r="G35" s="32">
        <v>26589</v>
      </c>
      <c r="H35" s="32">
        <f>G35-I35</f>
        <v>-5062</v>
      </c>
      <c r="I35" s="153">
        <v>31651</v>
      </c>
      <c r="J35" s="22"/>
      <c r="K35" s="18"/>
      <c r="L35" s="23"/>
      <c r="M35" s="23"/>
      <c r="N35" s="23"/>
      <c r="O35" s="23"/>
      <c r="P35" s="24"/>
      <c r="Q35" s="24"/>
      <c r="R35" s="24"/>
      <c r="S35" s="24"/>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c r="IB35" s="25"/>
      <c r="IC35" s="25"/>
      <c r="ID35" s="25"/>
      <c r="IE35" s="25"/>
      <c r="IF35" s="25"/>
      <c r="IG35" s="25"/>
      <c r="IH35" s="25"/>
      <c r="II35" s="25"/>
      <c r="IJ35" s="25"/>
      <c r="IK35" s="25"/>
      <c r="IL35" s="25"/>
      <c r="IM35" s="25"/>
      <c r="IN35" s="25"/>
      <c r="IO35" s="25"/>
      <c r="IP35" s="25"/>
      <c r="IQ35" s="25"/>
      <c r="IR35" s="25"/>
      <c r="IS35" s="25"/>
      <c r="IT35" s="25"/>
      <c r="IU35" s="25"/>
    </row>
    <row r="36" spans="1:255" ht="16.5" customHeight="1">
      <c r="A36" s="34" t="s">
        <v>53</v>
      </c>
      <c r="B36" s="26" t="s">
        <v>16</v>
      </c>
      <c r="C36" s="27">
        <f aca="true" t="shared" si="17" ref="C36:H36">+C37+C51+C50+C53+C56+C58+C59+C60+C57</f>
        <v>0</v>
      </c>
      <c r="D36" s="27">
        <f t="shared" si="17"/>
        <v>237405580</v>
      </c>
      <c r="E36" s="27">
        <f t="shared" si="17"/>
        <v>221571110</v>
      </c>
      <c r="F36" s="27">
        <f t="shared" si="17"/>
        <v>0</v>
      </c>
      <c r="G36" s="27">
        <f t="shared" si="17"/>
        <v>202794292.89</v>
      </c>
      <c r="H36" s="27">
        <f t="shared" si="17"/>
        <v>14650600.200000003</v>
      </c>
      <c r="I36" s="22"/>
      <c r="J36" s="22"/>
      <c r="K36" s="18"/>
      <c r="L36" s="23"/>
      <c r="M36" s="23"/>
      <c r="N36" s="23"/>
      <c r="O36" s="23"/>
      <c r="P36" s="24"/>
      <c r="Q36" s="24"/>
      <c r="R36" s="24"/>
      <c r="S36" s="24"/>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c r="IC36" s="25"/>
      <c r="ID36" s="25"/>
      <c r="IE36" s="25"/>
      <c r="IF36" s="25"/>
      <c r="IG36" s="25"/>
      <c r="IH36" s="25"/>
      <c r="II36" s="25"/>
      <c r="IJ36" s="25"/>
      <c r="IK36" s="25"/>
      <c r="IL36" s="25"/>
      <c r="IM36" s="25"/>
      <c r="IN36" s="25"/>
      <c r="IO36" s="25"/>
      <c r="IP36" s="25"/>
      <c r="IQ36" s="25"/>
      <c r="IR36" s="25"/>
      <c r="IS36" s="25"/>
      <c r="IT36" s="25"/>
      <c r="IU36" s="25"/>
    </row>
    <row r="37" spans="1:19" ht="16.5" customHeight="1">
      <c r="A37" s="34" t="s">
        <v>54</v>
      </c>
      <c r="B37" s="26" t="s">
        <v>55</v>
      </c>
      <c r="C37" s="27">
        <f aca="true" t="shared" si="18" ref="C37:H37">+C38+C39+C40+C41+C42+C43+C44+C45+C47</f>
        <v>0</v>
      </c>
      <c r="D37" s="27">
        <f t="shared" si="18"/>
        <v>237405580</v>
      </c>
      <c r="E37" s="27">
        <f t="shared" si="18"/>
        <v>221502970</v>
      </c>
      <c r="F37" s="27">
        <f t="shared" si="18"/>
        <v>0</v>
      </c>
      <c r="G37" s="27">
        <f t="shared" si="18"/>
        <v>202742460.16</v>
      </c>
      <c r="H37" s="27">
        <f t="shared" si="18"/>
        <v>14635807.870000003</v>
      </c>
      <c r="I37" s="22"/>
      <c r="K37" s="18"/>
      <c r="L37" s="23"/>
      <c r="M37" s="23"/>
      <c r="N37" s="23"/>
      <c r="O37" s="23"/>
      <c r="P37" s="24"/>
      <c r="Q37" s="24"/>
      <c r="R37" s="24"/>
      <c r="S37" s="24"/>
    </row>
    <row r="38" spans="1:19" ht="16.5" customHeight="1">
      <c r="A38" s="34" t="s">
        <v>56</v>
      </c>
      <c r="B38" s="33" t="s">
        <v>57</v>
      </c>
      <c r="C38" s="30"/>
      <c r="D38" s="31">
        <v>0</v>
      </c>
      <c r="E38" s="31">
        <v>46980</v>
      </c>
      <c r="F38" s="31"/>
      <c r="G38" s="32">
        <v>29792.18</v>
      </c>
      <c r="H38" s="32">
        <f aca="true" t="shared" si="19" ref="H38:H44">G38-I38</f>
        <v>12956.57</v>
      </c>
      <c r="I38" s="153">
        <v>16835.61</v>
      </c>
      <c r="K38" s="18"/>
      <c r="L38" s="23"/>
      <c r="M38" s="23"/>
      <c r="N38" s="23"/>
      <c r="O38" s="23"/>
      <c r="P38" s="24"/>
      <c r="Q38" s="24"/>
      <c r="R38" s="24"/>
      <c r="S38" s="24"/>
    </row>
    <row r="39" spans="1:255" s="25" customFormat="1" ht="16.5" customHeight="1">
      <c r="A39" s="19" t="s">
        <v>58</v>
      </c>
      <c r="B39" s="33" t="s">
        <v>59</v>
      </c>
      <c r="C39" s="30"/>
      <c r="D39" s="31">
        <v>0</v>
      </c>
      <c r="E39" s="31">
        <v>9000</v>
      </c>
      <c r="F39" s="31"/>
      <c r="G39" s="32">
        <v>8999.99</v>
      </c>
      <c r="H39" s="32">
        <f t="shared" si="19"/>
        <v>4003.1099999999997</v>
      </c>
      <c r="I39" s="153">
        <v>4996.88</v>
      </c>
      <c r="J39" s="4"/>
      <c r="K39" s="18"/>
      <c r="L39" s="23"/>
      <c r="M39" s="23"/>
      <c r="N39" s="23"/>
      <c r="O39" s="23"/>
      <c r="P39" s="24"/>
      <c r="Q39" s="24"/>
      <c r="R39" s="24"/>
      <c r="S39" s="24"/>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row>
    <row r="40" spans="1:255" s="25" customFormat="1" ht="16.5" customHeight="1">
      <c r="A40" s="19" t="s">
        <v>60</v>
      </c>
      <c r="B40" s="33" t="s">
        <v>61</v>
      </c>
      <c r="C40" s="30"/>
      <c r="D40" s="31">
        <v>0</v>
      </c>
      <c r="E40" s="31">
        <v>57460</v>
      </c>
      <c r="F40" s="31"/>
      <c r="G40" s="32">
        <v>46779.93</v>
      </c>
      <c r="H40" s="32">
        <f t="shared" si="19"/>
        <v>2127.340000000004</v>
      </c>
      <c r="I40" s="153">
        <v>44652.59</v>
      </c>
      <c r="J40" s="4"/>
      <c r="K40" s="18"/>
      <c r="L40" s="23"/>
      <c r="M40" s="23"/>
      <c r="N40" s="23"/>
      <c r="O40" s="23"/>
      <c r="P40" s="24"/>
      <c r="Q40" s="24"/>
      <c r="R40" s="24"/>
      <c r="S40" s="24"/>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row>
    <row r="41" spans="1:19" ht="16.5" customHeight="1">
      <c r="A41" s="34" t="s">
        <v>62</v>
      </c>
      <c r="B41" s="33" t="s">
        <v>63</v>
      </c>
      <c r="C41" s="30"/>
      <c r="D41" s="31">
        <v>0</v>
      </c>
      <c r="E41" s="31">
        <v>3700</v>
      </c>
      <c r="F41" s="31"/>
      <c r="G41" s="32">
        <v>3246</v>
      </c>
      <c r="H41" s="32">
        <f t="shared" si="19"/>
        <v>390.28999999999996</v>
      </c>
      <c r="I41" s="153">
        <v>2855.71</v>
      </c>
      <c r="K41" s="18"/>
      <c r="L41" s="23"/>
      <c r="M41" s="23"/>
      <c r="N41" s="23"/>
      <c r="O41" s="23"/>
      <c r="P41" s="24"/>
      <c r="Q41" s="24"/>
      <c r="R41" s="24"/>
      <c r="S41" s="24"/>
    </row>
    <row r="42" spans="1:19" ht="16.5" customHeight="1">
      <c r="A42" s="34" t="s">
        <v>64</v>
      </c>
      <c r="B42" s="33" t="s">
        <v>65</v>
      </c>
      <c r="C42" s="30"/>
      <c r="D42" s="31">
        <v>0</v>
      </c>
      <c r="E42" s="31">
        <v>31250</v>
      </c>
      <c r="F42" s="31"/>
      <c r="G42" s="32">
        <v>31250</v>
      </c>
      <c r="H42" s="32">
        <f t="shared" si="19"/>
        <v>31250</v>
      </c>
      <c r="I42" s="153">
        <v>0</v>
      </c>
      <c r="K42" s="18"/>
      <c r="L42" s="23"/>
      <c r="M42" s="23"/>
      <c r="N42" s="23"/>
      <c r="O42" s="23"/>
      <c r="P42" s="24"/>
      <c r="Q42" s="24"/>
      <c r="R42" s="24"/>
      <c r="S42" s="24"/>
    </row>
    <row r="43" spans="1:19" ht="16.5" customHeight="1">
      <c r="A43" s="34" t="s">
        <v>66</v>
      </c>
      <c r="B43" s="33" t="s">
        <v>67</v>
      </c>
      <c r="C43" s="30"/>
      <c r="D43" s="31">
        <v>0</v>
      </c>
      <c r="E43" s="31">
        <v>1310</v>
      </c>
      <c r="F43" s="31"/>
      <c r="G43" s="32">
        <v>0</v>
      </c>
      <c r="H43" s="32">
        <f t="shared" si="19"/>
        <v>0</v>
      </c>
      <c r="I43" s="153">
        <v>0</v>
      </c>
      <c r="K43" s="18"/>
      <c r="L43" s="23"/>
      <c r="M43" s="23"/>
      <c r="N43" s="23"/>
      <c r="O43" s="23"/>
      <c r="P43" s="24"/>
      <c r="Q43" s="24"/>
      <c r="R43" s="24"/>
      <c r="S43" s="24"/>
    </row>
    <row r="44" spans="1:255" ht="16.5" customHeight="1">
      <c r="A44" s="34" t="s">
        <v>68</v>
      </c>
      <c r="B44" s="33" t="s">
        <v>69</v>
      </c>
      <c r="C44" s="30"/>
      <c r="D44" s="31">
        <v>0</v>
      </c>
      <c r="E44" s="31">
        <v>69370</v>
      </c>
      <c r="F44" s="31"/>
      <c r="G44" s="32">
        <v>62462.42</v>
      </c>
      <c r="H44" s="32">
        <f t="shared" si="19"/>
        <v>6954.3399999999965</v>
      </c>
      <c r="I44" s="153">
        <v>55508.08</v>
      </c>
      <c r="J44" s="22"/>
      <c r="K44" s="18"/>
      <c r="L44" s="23"/>
      <c r="M44" s="23"/>
      <c r="N44" s="23"/>
      <c r="O44" s="23"/>
      <c r="P44" s="24"/>
      <c r="Q44" s="24"/>
      <c r="R44" s="24"/>
      <c r="S44" s="24"/>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row>
    <row r="45" spans="1:255" ht="16.5" customHeight="1">
      <c r="A45" s="34" t="s">
        <v>70</v>
      </c>
      <c r="B45" s="26" t="s">
        <v>71</v>
      </c>
      <c r="C45" s="36">
        <f aca="true" t="shared" si="20" ref="C45:H45">+C46+C79</f>
        <v>0</v>
      </c>
      <c r="D45" s="36">
        <f t="shared" si="20"/>
        <v>237405580</v>
      </c>
      <c r="E45" s="36">
        <f t="shared" si="20"/>
        <v>221018580</v>
      </c>
      <c r="F45" s="36">
        <f t="shared" si="20"/>
        <v>0</v>
      </c>
      <c r="G45" s="36">
        <f t="shared" si="20"/>
        <v>202318624.48999998</v>
      </c>
      <c r="H45" s="36">
        <f t="shared" si="20"/>
        <v>14547412.960000003</v>
      </c>
      <c r="I45" s="22"/>
      <c r="J45" s="37"/>
      <c r="K45" s="18"/>
      <c r="L45" s="23"/>
      <c r="M45" s="23"/>
      <c r="N45" s="23"/>
      <c r="O45" s="23"/>
      <c r="P45" s="24"/>
      <c r="Q45" s="24"/>
      <c r="R45" s="24"/>
      <c r="S45" s="24"/>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c r="FP45" s="38"/>
      <c r="FQ45" s="38"/>
      <c r="FR45" s="38"/>
      <c r="FS45" s="38"/>
      <c r="FT45" s="38"/>
      <c r="FU45" s="38"/>
      <c r="FV45" s="38"/>
      <c r="FW45" s="38"/>
      <c r="FX45" s="38"/>
      <c r="FY45" s="38"/>
      <c r="FZ45" s="38"/>
      <c r="GA45" s="38"/>
      <c r="GB45" s="38"/>
      <c r="GC45" s="38"/>
      <c r="GD45" s="38"/>
      <c r="GE45" s="38"/>
      <c r="GF45" s="38"/>
      <c r="GG45" s="38"/>
      <c r="GH45" s="38"/>
      <c r="GI45" s="38"/>
      <c r="GJ45" s="38"/>
      <c r="GK45" s="38"/>
      <c r="GL45" s="38"/>
      <c r="GM45" s="38"/>
      <c r="GN45" s="38"/>
      <c r="GO45" s="38"/>
      <c r="GP45" s="38"/>
      <c r="GQ45" s="38"/>
      <c r="GR45" s="38"/>
      <c r="GS45" s="38"/>
      <c r="GT45" s="38"/>
      <c r="GU45" s="38"/>
      <c r="GV45" s="38"/>
      <c r="GW45" s="38"/>
      <c r="GX45" s="38"/>
      <c r="GY45" s="38"/>
      <c r="GZ45" s="38"/>
      <c r="HA45" s="38"/>
      <c r="HB45" s="38"/>
      <c r="HC45" s="38"/>
      <c r="HD45" s="38"/>
      <c r="HE45" s="38"/>
      <c r="HF45" s="38"/>
      <c r="HG45" s="38"/>
      <c r="HH45" s="38"/>
      <c r="HI45" s="38"/>
      <c r="HJ45" s="38"/>
      <c r="HK45" s="38"/>
      <c r="HL45" s="38"/>
      <c r="HM45" s="38"/>
      <c r="HN45" s="38"/>
      <c r="HO45" s="38"/>
      <c r="HP45" s="38"/>
      <c r="HQ45" s="38"/>
      <c r="HR45" s="38"/>
      <c r="HS45" s="38"/>
      <c r="HT45" s="38"/>
      <c r="HU45" s="38"/>
      <c r="HV45" s="38"/>
      <c r="HW45" s="38"/>
      <c r="HX45" s="38"/>
      <c r="HY45" s="38"/>
      <c r="HZ45" s="38"/>
      <c r="IA45" s="38"/>
      <c r="IB45" s="38"/>
      <c r="IC45" s="38"/>
      <c r="ID45" s="38"/>
      <c r="IE45" s="38"/>
      <c r="IF45" s="38"/>
      <c r="IG45" s="38"/>
      <c r="IH45" s="38"/>
      <c r="II45" s="38"/>
      <c r="IJ45" s="38"/>
      <c r="IK45" s="38"/>
      <c r="IL45" s="38"/>
      <c r="IM45" s="38"/>
      <c r="IN45" s="38"/>
      <c r="IO45" s="38"/>
      <c r="IP45" s="38"/>
      <c r="IQ45" s="38"/>
      <c r="IR45" s="38"/>
      <c r="IS45" s="38"/>
      <c r="IT45" s="38"/>
      <c r="IU45" s="38"/>
    </row>
    <row r="46" spans="1:19" ht="16.5" customHeight="1">
      <c r="A46" s="34" t="s">
        <v>72</v>
      </c>
      <c r="B46" s="39" t="s">
        <v>73</v>
      </c>
      <c r="C46" s="40"/>
      <c r="D46" s="31">
        <v>0</v>
      </c>
      <c r="E46" s="31">
        <v>11900</v>
      </c>
      <c r="F46" s="31"/>
      <c r="G46" s="32">
        <v>9156.65</v>
      </c>
      <c r="H46" s="32">
        <f>G46-I46</f>
        <v>1161.5299999999997</v>
      </c>
      <c r="I46" s="153">
        <v>7995.12</v>
      </c>
      <c r="K46" s="18"/>
      <c r="L46" s="23"/>
      <c r="M46" s="23"/>
      <c r="N46" s="23"/>
      <c r="O46" s="23"/>
      <c r="P46" s="24"/>
      <c r="Q46" s="24"/>
      <c r="R46" s="24"/>
      <c r="S46" s="24"/>
    </row>
    <row r="47" spans="1:255" ht="16.5" customHeight="1">
      <c r="A47" s="34" t="s">
        <v>74</v>
      </c>
      <c r="B47" s="33" t="s">
        <v>75</v>
      </c>
      <c r="C47" s="30"/>
      <c r="D47" s="31">
        <v>0</v>
      </c>
      <c r="E47" s="31">
        <v>265320</v>
      </c>
      <c r="F47" s="31"/>
      <c r="G47" s="32">
        <v>241305.15</v>
      </c>
      <c r="H47" s="32">
        <f>G47-I47</f>
        <v>30713.25999999998</v>
      </c>
      <c r="I47" s="153">
        <v>210591.89</v>
      </c>
      <c r="J47" s="22"/>
      <c r="K47" s="18"/>
      <c r="L47" s="23"/>
      <c r="M47" s="23"/>
      <c r="N47" s="23"/>
      <c r="O47" s="23"/>
      <c r="P47" s="24"/>
      <c r="Q47" s="24"/>
      <c r="R47" s="24"/>
      <c r="S47" s="24"/>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row>
    <row r="48" spans="1:19" s="25" customFormat="1" ht="16.5" customHeight="1">
      <c r="A48" s="19" t="s">
        <v>76</v>
      </c>
      <c r="B48" s="33" t="s">
        <v>77</v>
      </c>
      <c r="C48" s="30"/>
      <c r="D48" s="31">
        <v>0</v>
      </c>
      <c r="E48" s="31">
        <v>11790</v>
      </c>
      <c r="F48" s="31"/>
      <c r="G48" s="32">
        <v>11767.51</v>
      </c>
      <c r="H48" s="32">
        <f>G48-I48</f>
        <v>11767.51</v>
      </c>
      <c r="I48" s="153">
        <v>0</v>
      </c>
      <c r="J48" s="22"/>
      <c r="K48" s="18"/>
      <c r="L48" s="23"/>
      <c r="M48" s="23"/>
      <c r="N48" s="23"/>
      <c r="O48" s="23"/>
      <c r="P48" s="24"/>
      <c r="Q48" s="24"/>
      <c r="R48" s="24"/>
      <c r="S48" s="24"/>
    </row>
    <row r="49" spans="1:255" s="38" customFormat="1" ht="16.5" customHeight="1">
      <c r="A49" s="41"/>
      <c r="B49" s="33" t="s">
        <v>78</v>
      </c>
      <c r="C49" s="30"/>
      <c r="D49" s="31">
        <v>0</v>
      </c>
      <c r="E49" s="31">
        <v>32900</v>
      </c>
      <c r="F49" s="31"/>
      <c r="G49" s="32">
        <v>26767.45</v>
      </c>
      <c r="H49" s="32">
        <f>G49-I49</f>
        <v>3936.3899999999994</v>
      </c>
      <c r="I49" s="153">
        <v>22831.06</v>
      </c>
      <c r="J49" s="22"/>
      <c r="K49" s="18"/>
      <c r="L49" s="23"/>
      <c r="M49" s="23"/>
      <c r="N49" s="23"/>
      <c r="O49" s="23"/>
      <c r="P49" s="24"/>
      <c r="Q49" s="24"/>
      <c r="R49" s="24"/>
      <c r="S49" s="24"/>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row>
    <row r="50" spans="1:255" ht="16.5" customHeight="1">
      <c r="A50" s="34" t="s">
        <v>79</v>
      </c>
      <c r="B50" s="33" t="s">
        <v>80</v>
      </c>
      <c r="C50" s="30"/>
      <c r="D50" s="31">
        <v>0</v>
      </c>
      <c r="E50" s="31">
        <v>10000</v>
      </c>
      <c r="F50" s="31"/>
      <c r="G50" s="32">
        <v>0</v>
      </c>
      <c r="H50" s="32">
        <v>0</v>
      </c>
      <c r="J50" s="22"/>
      <c r="K50" s="18"/>
      <c r="L50" s="23"/>
      <c r="M50" s="23"/>
      <c r="N50" s="23"/>
      <c r="O50" s="23"/>
      <c r="P50" s="24"/>
      <c r="Q50" s="24"/>
      <c r="R50" s="24"/>
      <c r="S50" s="24"/>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row>
    <row r="51" spans="1:255" s="25" customFormat="1" ht="16.5" customHeight="1">
      <c r="A51" s="19" t="s">
        <v>81</v>
      </c>
      <c r="B51" s="26" t="s">
        <v>82</v>
      </c>
      <c r="C51" s="42">
        <f aca="true" t="shared" si="21" ref="C51:H51">+C52</f>
        <v>0</v>
      </c>
      <c r="D51" s="42">
        <f t="shared" si="21"/>
        <v>0</v>
      </c>
      <c r="E51" s="42">
        <f t="shared" si="21"/>
        <v>28890</v>
      </c>
      <c r="F51" s="42">
        <f t="shared" si="21"/>
        <v>0</v>
      </c>
      <c r="G51" s="42">
        <f t="shared" si="21"/>
        <v>25893.07</v>
      </c>
      <c r="H51" s="42">
        <f t="shared" si="21"/>
        <v>6409.98</v>
      </c>
      <c r="I51" s="4"/>
      <c r="J51" s="4"/>
      <c r="K51" s="18"/>
      <c r="L51" s="23"/>
      <c r="M51" s="23"/>
      <c r="N51" s="23"/>
      <c r="O51" s="23"/>
      <c r="P51" s="24"/>
      <c r="Q51" s="24"/>
      <c r="R51" s="24"/>
      <c r="S51" s="24"/>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row>
    <row r="52" spans="1:19" s="25" customFormat="1" ht="16.5" customHeight="1">
      <c r="A52" s="19"/>
      <c r="B52" s="33" t="s">
        <v>83</v>
      </c>
      <c r="C52" s="30"/>
      <c r="D52" s="31">
        <v>0</v>
      </c>
      <c r="E52" s="31">
        <v>28890</v>
      </c>
      <c r="F52" s="31"/>
      <c r="G52" s="32">
        <v>25893.07</v>
      </c>
      <c r="H52" s="32">
        <f>G52-I52</f>
        <v>6409.98</v>
      </c>
      <c r="I52" s="154">
        <v>19483.09</v>
      </c>
      <c r="J52" s="22"/>
      <c r="K52" s="18"/>
      <c r="L52" s="23"/>
      <c r="M52" s="23"/>
      <c r="N52" s="23"/>
      <c r="O52" s="23"/>
      <c r="P52" s="24"/>
      <c r="Q52" s="24"/>
      <c r="R52" s="24"/>
      <c r="S52" s="24"/>
    </row>
    <row r="53" spans="1:255" s="25" customFormat="1" ht="16.5" customHeight="1">
      <c r="A53" s="19"/>
      <c r="B53" s="26" t="s">
        <v>84</v>
      </c>
      <c r="C53" s="27">
        <f aca="true" t="shared" si="22" ref="C53:H53">+C54+C55</f>
        <v>0</v>
      </c>
      <c r="D53" s="27">
        <f t="shared" si="22"/>
        <v>0</v>
      </c>
      <c r="E53" s="27">
        <f t="shared" si="22"/>
        <v>5010</v>
      </c>
      <c r="F53" s="27">
        <f t="shared" si="22"/>
        <v>0</v>
      </c>
      <c r="G53" s="27">
        <f t="shared" si="22"/>
        <v>5003.12</v>
      </c>
      <c r="H53" s="27">
        <f t="shared" si="22"/>
        <v>260</v>
      </c>
      <c r="I53" s="4"/>
      <c r="J53" s="4"/>
      <c r="K53" s="18"/>
      <c r="L53" s="23"/>
      <c r="M53" s="23"/>
      <c r="N53" s="23"/>
      <c r="O53" s="23"/>
      <c r="P53" s="24"/>
      <c r="Q53" s="24"/>
      <c r="R53" s="24"/>
      <c r="S53" s="24"/>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row>
    <row r="54" spans="1:255" s="25" customFormat="1" ht="16.5" customHeight="1">
      <c r="A54" s="19" t="s">
        <v>85</v>
      </c>
      <c r="B54" s="33" t="s">
        <v>86</v>
      </c>
      <c r="C54" s="30"/>
      <c r="D54" s="31">
        <v>0</v>
      </c>
      <c r="E54" s="31">
        <v>5010</v>
      </c>
      <c r="F54" s="31"/>
      <c r="G54" s="32">
        <v>5003.12</v>
      </c>
      <c r="H54" s="32">
        <f>G54-I54</f>
        <v>260</v>
      </c>
      <c r="I54" s="153">
        <v>4743.12</v>
      </c>
      <c r="J54" s="4"/>
      <c r="K54" s="18"/>
      <c r="L54" s="23"/>
      <c r="M54" s="23"/>
      <c r="N54" s="23"/>
      <c r="O54" s="23"/>
      <c r="P54" s="24"/>
      <c r="Q54" s="24"/>
      <c r="R54" s="24"/>
      <c r="S54" s="24"/>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row>
    <row r="55" spans="1:19" ht="16.5" customHeight="1">
      <c r="A55" s="34" t="s">
        <v>87</v>
      </c>
      <c r="B55" s="33" t="s">
        <v>88</v>
      </c>
      <c r="C55" s="30"/>
      <c r="D55" s="31">
        <v>0</v>
      </c>
      <c r="E55" s="31"/>
      <c r="F55" s="31"/>
      <c r="G55" s="32"/>
      <c r="H55" s="32"/>
      <c r="I55" s="153"/>
      <c r="K55" s="18"/>
      <c r="L55" s="23"/>
      <c r="M55" s="23"/>
      <c r="N55" s="23"/>
      <c r="O55" s="23"/>
      <c r="P55" s="24"/>
      <c r="Q55" s="24"/>
      <c r="R55" s="24"/>
      <c r="S55" s="24"/>
    </row>
    <row r="56" spans="1:255" s="25" customFormat="1" ht="16.5" customHeight="1">
      <c r="A56" s="19" t="s">
        <v>89</v>
      </c>
      <c r="B56" s="33" t="s">
        <v>90</v>
      </c>
      <c r="C56" s="30"/>
      <c r="D56" s="31">
        <v>0</v>
      </c>
      <c r="E56" s="31">
        <v>8740</v>
      </c>
      <c r="F56" s="31"/>
      <c r="G56" s="32">
        <v>7957.25</v>
      </c>
      <c r="H56" s="32">
        <f>G56-I56</f>
        <v>5957.25</v>
      </c>
      <c r="I56" s="153">
        <v>2000</v>
      </c>
      <c r="J56" s="4"/>
      <c r="K56" s="18"/>
      <c r="L56" s="23"/>
      <c r="M56" s="23"/>
      <c r="N56" s="23"/>
      <c r="O56" s="23"/>
      <c r="P56" s="24"/>
      <c r="Q56" s="24"/>
      <c r="R56" s="24"/>
      <c r="S56" s="24"/>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row>
    <row r="57" spans="1:19" ht="16.5" customHeight="1">
      <c r="A57" s="34" t="s">
        <v>91</v>
      </c>
      <c r="B57" s="29" t="s">
        <v>92</v>
      </c>
      <c r="C57" s="30"/>
      <c r="D57" s="31">
        <v>0</v>
      </c>
      <c r="E57" s="31"/>
      <c r="F57" s="31"/>
      <c r="G57" s="32"/>
      <c r="H57" s="32"/>
      <c r="I57" s="22"/>
      <c r="K57" s="18"/>
      <c r="L57" s="23"/>
      <c r="M57" s="23"/>
      <c r="N57" s="23"/>
      <c r="O57" s="23"/>
      <c r="P57" s="24"/>
      <c r="Q57" s="24"/>
      <c r="R57" s="24"/>
      <c r="S57" s="24"/>
    </row>
    <row r="58" spans="1:19" ht="16.5" customHeight="1">
      <c r="A58" s="34" t="s">
        <v>93</v>
      </c>
      <c r="B58" s="33" t="s">
        <v>94</v>
      </c>
      <c r="C58" s="30"/>
      <c r="D58" s="31">
        <v>0</v>
      </c>
      <c r="E58" s="31"/>
      <c r="F58" s="31"/>
      <c r="G58" s="32"/>
      <c r="H58" s="32"/>
      <c r="I58" s="22"/>
      <c r="K58" s="18"/>
      <c r="L58" s="23"/>
      <c r="M58" s="23"/>
      <c r="N58" s="23"/>
      <c r="O58" s="23"/>
      <c r="P58" s="24"/>
      <c r="Q58" s="24"/>
      <c r="R58" s="24"/>
      <c r="S58" s="24"/>
    </row>
    <row r="59" spans="1:255" ht="16.5" customHeight="1">
      <c r="A59" s="34" t="s">
        <v>95</v>
      </c>
      <c r="B59" s="33" t="s">
        <v>96</v>
      </c>
      <c r="C59" s="30"/>
      <c r="D59" s="31">
        <v>0</v>
      </c>
      <c r="E59" s="31">
        <v>1500</v>
      </c>
      <c r="F59" s="31"/>
      <c r="G59" s="32">
        <v>0</v>
      </c>
      <c r="H59" s="32">
        <v>0</v>
      </c>
      <c r="I59" s="22"/>
      <c r="J59" s="22"/>
      <c r="K59" s="18"/>
      <c r="L59" s="23"/>
      <c r="M59" s="23"/>
      <c r="N59" s="23"/>
      <c r="O59" s="23"/>
      <c r="P59" s="24"/>
      <c r="Q59" s="24"/>
      <c r="R59" s="24"/>
      <c r="S59" s="24"/>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row>
    <row r="60" spans="1:19" ht="16.5" customHeight="1">
      <c r="A60" s="34" t="s">
        <v>97</v>
      </c>
      <c r="B60" s="26" t="s">
        <v>98</v>
      </c>
      <c r="C60" s="42">
        <f aca="true" t="shared" si="23" ref="C60:H60">+C61+C62</f>
        <v>0</v>
      </c>
      <c r="D60" s="42">
        <f t="shared" si="23"/>
        <v>0</v>
      </c>
      <c r="E60" s="42">
        <f t="shared" si="23"/>
        <v>14000</v>
      </c>
      <c r="F60" s="42">
        <f t="shared" si="23"/>
        <v>0</v>
      </c>
      <c r="G60" s="42">
        <f t="shared" si="23"/>
        <v>12979.29</v>
      </c>
      <c r="H60" s="42">
        <f t="shared" si="23"/>
        <v>2165.1</v>
      </c>
      <c r="I60" s="22"/>
      <c r="K60" s="18"/>
      <c r="L60" s="23"/>
      <c r="M60" s="23"/>
      <c r="N60" s="23"/>
      <c r="O60" s="23"/>
      <c r="P60" s="24"/>
      <c r="Q60" s="24"/>
      <c r="R60" s="24"/>
      <c r="S60" s="24"/>
    </row>
    <row r="61" spans="1:19" ht="16.5" customHeight="1">
      <c r="A61" s="34" t="s">
        <v>99</v>
      </c>
      <c r="B61" s="33" t="s">
        <v>100</v>
      </c>
      <c r="C61" s="30"/>
      <c r="D61" s="31">
        <v>0</v>
      </c>
      <c r="E61" s="31">
        <v>12000</v>
      </c>
      <c r="F61" s="31"/>
      <c r="G61" s="32">
        <v>11000</v>
      </c>
      <c r="H61" s="32">
        <f>G61-I61</f>
        <v>2000</v>
      </c>
      <c r="I61" s="153">
        <v>9000</v>
      </c>
      <c r="K61" s="18"/>
      <c r="L61" s="23"/>
      <c r="M61" s="23"/>
      <c r="N61" s="23"/>
      <c r="O61" s="23"/>
      <c r="P61" s="24"/>
      <c r="Q61" s="24"/>
      <c r="R61" s="24"/>
      <c r="S61" s="24"/>
    </row>
    <row r="62" spans="1:255" ht="16.5" customHeight="1">
      <c r="A62" s="34" t="s">
        <v>101</v>
      </c>
      <c r="B62" s="33" t="s">
        <v>102</v>
      </c>
      <c r="C62" s="30"/>
      <c r="D62" s="31">
        <v>0</v>
      </c>
      <c r="E62" s="31">
        <v>2000</v>
      </c>
      <c r="F62" s="31"/>
      <c r="G62" s="43">
        <v>1979.29</v>
      </c>
      <c r="H62" s="32">
        <f>G62-I62</f>
        <v>165.0999999999999</v>
      </c>
      <c r="I62" s="155">
        <v>1814.19</v>
      </c>
      <c r="J62" s="22"/>
      <c r="K62" s="18"/>
      <c r="L62" s="23"/>
      <c r="M62" s="23"/>
      <c r="N62" s="23"/>
      <c r="O62" s="23"/>
      <c r="P62" s="24"/>
      <c r="Q62" s="24"/>
      <c r="R62" s="24"/>
      <c r="S62" s="24"/>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row>
    <row r="63" spans="1:19" s="25" customFormat="1" ht="16.5" customHeight="1">
      <c r="A63" s="19" t="s">
        <v>103</v>
      </c>
      <c r="B63" s="26" t="s">
        <v>17</v>
      </c>
      <c r="C63" s="21">
        <f>+C64</f>
        <v>0</v>
      </c>
      <c r="D63" s="21">
        <f aca="true" t="shared" si="24" ref="D63:H64">+D64</f>
        <v>0</v>
      </c>
      <c r="E63" s="21">
        <f t="shared" si="24"/>
        <v>0</v>
      </c>
      <c r="F63" s="21">
        <f t="shared" si="24"/>
        <v>0</v>
      </c>
      <c r="G63" s="21">
        <f t="shared" si="24"/>
        <v>0</v>
      </c>
      <c r="H63" s="21">
        <f t="shared" si="24"/>
        <v>0</v>
      </c>
      <c r="I63" s="22"/>
      <c r="J63" s="22"/>
      <c r="K63" s="18"/>
      <c r="L63" s="23"/>
      <c r="M63" s="23"/>
      <c r="N63" s="23"/>
      <c r="O63" s="23"/>
      <c r="P63" s="24"/>
      <c r="Q63" s="24"/>
      <c r="R63" s="24"/>
      <c r="S63" s="24"/>
    </row>
    <row r="64" spans="1:19" ht="16.5" customHeight="1">
      <c r="A64" s="34" t="s">
        <v>104</v>
      </c>
      <c r="B64" s="26" t="s">
        <v>105</v>
      </c>
      <c r="C64" s="21">
        <f>+C65</f>
        <v>0</v>
      </c>
      <c r="D64" s="21">
        <f t="shared" si="24"/>
        <v>0</v>
      </c>
      <c r="E64" s="21">
        <f t="shared" si="24"/>
        <v>0</v>
      </c>
      <c r="F64" s="21">
        <f t="shared" si="24"/>
        <v>0</v>
      </c>
      <c r="G64" s="21">
        <f t="shared" si="24"/>
        <v>0</v>
      </c>
      <c r="H64" s="21">
        <f t="shared" si="24"/>
        <v>0</v>
      </c>
      <c r="I64" s="22"/>
      <c r="K64" s="18"/>
      <c r="L64" s="23"/>
      <c r="M64" s="23"/>
      <c r="N64" s="23"/>
      <c r="O64" s="23"/>
      <c r="P64" s="24"/>
      <c r="Q64" s="24"/>
      <c r="R64" s="24"/>
      <c r="S64" s="24"/>
    </row>
    <row r="65" spans="1:255" ht="16.5" customHeight="1">
      <c r="A65" s="34" t="s">
        <v>106</v>
      </c>
      <c r="B65" s="33" t="s">
        <v>107</v>
      </c>
      <c r="C65" s="30"/>
      <c r="D65" s="31">
        <v>0</v>
      </c>
      <c r="E65" s="31">
        <v>0</v>
      </c>
      <c r="F65" s="31">
        <v>0</v>
      </c>
      <c r="G65" s="32"/>
      <c r="H65" s="32"/>
      <c r="I65" s="22"/>
      <c r="J65" s="22"/>
      <c r="K65" s="18"/>
      <c r="L65" s="23"/>
      <c r="M65" s="23"/>
      <c r="N65" s="23"/>
      <c r="O65" s="23"/>
      <c r="P65" s="24"/>
      <c r="Q65" s="24"/>
      <c r="R65" s="24"/>
      <c r="S65" s="24"/>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row>
    <row r="66" spans="1:19" s="25" customFormat="1" ht="16.5" customHeight="1">
      <c r="A66" s="19"/>
      <c r="B66" s="44" t="s">
        <v>21</v>
      </c>
      <c r="C66" s="30">
        <f aca="true" t="shared" si="25" ref="C66:H66">C67</f>
        <v>0</v>
      </c>
      <c r="D66" s="30">
        <f t="shared" si="25"/>
        <v>0</v>
      </c>
      <c r="E66" s="30">
        <f t="shared" si="25"/>
        <v>0</v>
      </c>
      <c r="F66" s="30">
        <f t="shared" si="25"/>
        <v>0</v>
      </c>
      <c r="G66" s="30">
        <f t="shared" si="25"/>
        <v>0</v>
      </c>
      <c r="H66" s="30">
        <f t="shared" si="25"/>
        <v>0</v>
      </c>
      <c r="I66" s="22"/>
      <c r="J66" s="22"/>
      <c r="K66" s="18"/>
      <c r="L66" s="23"/>
      <c r="M66" s="23"/>
      <c r="N66" s="23"/>
      <c r="O66" s="23"/>
      <c r="P66" s="24"/>
      <c r="Q66" s="24"/>
      <c r="R66" s="24"/>
      <c r="S66" s="24"/>
    </row>
    <row r="67" spans="1:19" s="25" customFormat="1" ht="16.5" customHeight="1">
      <c r="A67" s="19"/>
      <c r="B67" s="45" t="s">
        <v>108</v>
      </c>
      <c r="C67" s="30"/>
      <c r="D67" s="31">
        <v>0</v>
      </c>
      <c r="E67" s="31">
        <v>0</v>
      </c>
      <c r="F67" s="31">
        <v>0</v>
      </c>
      <c r="G67" s="32"/>
      <c r="H67" s="32"/>
      <c r="I67" s="22"/>
      <c r="J67" s="22"/>
      <c r="K67" s="18"/>
      <c r="L67" s="23"/>
      <c r="M67" s="23"/>
      <c r="N67" s="23"/>
      <c r="O67" s="23"/>
      <c r="P67" s="24"/>
      <c r="Q67" s="24"/>
      <c r="R67" s="24"/>
      <c r="S67" s="24"/>
    </row>
    <row r="68" spans="1:255" ht="16.5" customHeight="1">
      <c r="A68" s="34"/>
      <c r="B68" s="26" t="s">
        <v>23</v>
      </c>
      <c r="C68" s="27">
        <f aca="true" t="shared" si="26" ref="C68:H68">+C69</f>
        <v>0</v>
      </c>
      <c r="D68" s="27">
        <f t="shared" si="26"/>
        <v>11000</v>
      </c>
      <c r="E68" s="27">
        <f t="shared" si="26"/>
        <v>11000</v>
      </c>
      <c r="F68" s="27">
        <f t="shared" si="26"/>
        <v>0</v>
      </c>
      <c r="G68" s="27">
        <f t="shared" si="26"/>
        <v>0</v>
      </c>
      <c r="H68" s="27">
        <f t="shared" si="26"/>
        <v>0</v>
      </c>
      <c r="I68" s="22"/>
      <c r="J68" s="22"/>
      <c r="K68" s="18"/>
      <c r="L68" s="23"/>
      <c r="M68" s="23"/>
      <c r="N68" s="23"/>
      <c r="O68" s="23"/>
      <c r="P68" s="24"/>
      <c r="Q68" s="24"/>
      <c r="R68" s="24"/>
      <c r="S68" s="24"/>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row>
    <row r="69" spans="1:19" s="25" customFormat="1" ht="16.5" customHeight="1">
      <c r="A69" s="19" t="s">
        <v>109</v>
      </c>
      <c r="B69" s="26" t="s">
        <v>25</v>
      </c>
      <c r="C69" s="27">
        <f aca="true" t="shared" si="27" ref="C69:H69">+C70+C75</f>
        <v>0</v>
      </c>
      <c r="D69" s="27">
        <f t="shared" si="27"/>
        <v>11000</v>
      </c>
      <c r="E69" s="27">
        <f t="shared" si="27"/>
        <v>11000</v>
      </c>
      <c r="F69" s="27">
        <f t="shared" si="27"/>
        <v>0</v>
      </c>
      <c r="G69" s="27">
        <f t="shared" si="27"/>
        <v>0</v>
      </c>
      <c r="H69" s="27">
        <f t="shared" si="27"/>
        <v>0</v>
      </c>
      <c r="I69" s="22"/>
      <c r="J69" s="22"/>
      <c r="K69" s="18"/>
      <c r="L69" s="23"/>
      <c r="M69" s="23"/>
      <c r="N69" s="23"/>
      <c r="O69" s="23"/>
      <c r="P69" s="24"/>
      <c r="Q69" s="24"/>
      <c r="R69" s="24"/>
      <c r="S69" s="24"/>
    </row>
    <row r="70" spans="1:19" s="25" customFormat="1" ht="16.5" customHeight="1">
      <c r="A70" s="19"/>
      <c r="B70" s="26" t="s">
        <v>110</v>
      </c>
      <c r="C70" s="27">
        <f aca="true" t="shared" si="28" ref="C70:H70">+C72+C74+C73+C71</f>
        <v>0</v>
      </c>
      <c r="D70" s="27">
        <f t="shared" si="28"/>
        <v>11000</v>
      </c>
      <c r="E70" s="27">
        <f t="shared" si="28"/>
        <v>11000</v>
      </c>
      <c r="F70" s="27">
        <f t="shared" si="28"/>
        <v>0</v>
      </c>
      <c r="G70" s="27">
        <f t="shared" si="28"/>
        <v>0</v>
      </c>
      <c r="H70" s="27">
        <f t="shared" si="28"/>
        <v>0</v>
      </c>
      <c r="I70" s="22"/>
      <c r="J70" s="22"/>
      <c r="K70" s="18"/>
      <c r="L70" s="23"/>
      <c r="M70" s="23"/>
      <c r="N70" s="23"/>
      <c r="O70" s="23"/>
      <c r="P70" s="24"/>
      <c r="Q70" s="24"/>
      <c r="R70" s="24"/>
      <c r="S70" s="24"/>
    </row>
    <row r="71" spans="1:255" s="25" customFormat="1" ht="16.5" customHeight="1">
      <c r="A71" s="19"/>
      <c r="B71" s="29" t="s">
        <v>111</v>
      </c>
      <c r="C71" s="27"/>
      <c r="D71" s="31">
        <v>11000</v>
      </c>
      <c r="E71" s="31">
        <v>11000</v>
      </c>
      <c r="F71" s="31">
        <v>0</v>
      </c>
      <c r="G71" s="32">
        <v>0</v>
      </c>
      <c r="H71" s="32">
        <v>0</v>
      </c>
      <c r="I71" s="22"/>
      <c r="J71" s="4"/>
      <c r="K71" s="18"/>
      <c r="L71" s="23"/>
      <c r="M71" s="23"/>
      <c r="N71" s="23"/>
      <c r="O71" s="23"/>
      <c r="P71" s="24"/>
      <c r="Q71" s="24"/>
      <c r="R71" s="24"/>
      <c r="S71" s="24"/>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row>
    <row r="72" spans="1:255" s="25" customFormat="1" ht="16.5" customHeight="1">
      <c r="A72" s="19" t="s">
        <v>112</v>
      </c>
      <c r="B72" s="33" t="s">
        <v>113</v>
      </c>
      <c r="C72" s="30"/>
      <c r="D72" s="31">
        <v>0</v>
      </c>
      <c r="E72" s="31">
        <v>0</v>
      </c>
      <c r="F72" s="31">
        <v>0</v>
      </c>
      <c r="G72" s="32"/>
      <c r="H72" s="32"/>
      <c r="I72" s="22"/>
      <c r="J72" s="4"/>
      <c r="K72" s="18"/>
      <c r="L72" s="23"/>
      <c r="M72" s="23"/>
      <c r="N72" s="23"/>
      <c r="O72" s="23"/>
      <c r="P72" s="24"/>
      <c r="Q72" s="24"/>
      <c r="R72" s="24"/>
      <c r="S72" s="24"/>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row>
    <row r="73" spans="1:255" s="25" customFormat="1" ht="16.5" customHeight="1">
      <c r="A73" s="19" t="s">
        <v>114</v>
      </c>
      <c r="B73" s="29" t="s">
        <v>115</v>
      </c>
      <c r="C73" s="30"/>
      <c r="D73" s="31">
        <v>0</v>
      </c>
      <c r="E73" s="31">
        <v>0</v>
      </c>
      <c r="F73" s="31">
        <v>0</v>
      </c>
      <c r="G73" s="32"/>
      <c r="H73" s="32"/>
      <c r="I73" s="22"/>
      <c r="J73" s="4"/>
      <c r="K73" s="18"/>
      <c r="L73" s="23"/>
      <c r="M73" s="23"/>
      <c r="N73" s="23"/>
      <c r="O73" s="23"/>
      <c r="P73" s="24"/>
      <c r="Q73" s="24"/>
      <c r="R73" s="24"/>
      <c r="S73" s="24"/>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row>
    <row r="74" spans="1:255" s="25" customFormat="1" ht="16.5" customHeight="1">
      <c r="A74" s="19"/>
      <c r="B74" s="33" t="s">
        <v>116</v>
      </c>
      <c r="C74" s="30"/>
      <c r="D74" s="31">
        <v>0</v>
      </c>
      <c r="E74" s="31">
        <v>0</v>
      </c>
      <c r="F74" s="31">
        <v>0</v>
      </c>
      <c r="G74" s="32">
        <v>0</v>
      </c>
      <c r="H74" s="32">
        <v>0</v>
      </c>
      <c r="I74" s="22"/>
      <c r="J74" s="4"/>
      <c r="K74" s="18"/>
      <c r="L74" s="23"/>
      <c r="M74" s="23"/>
      <c r="N74" s="23"/>
      <c r="O74" s="23"/>
      <c r="P74" s="24"/>
      <c r="Q74" s="24"/>
      <c r="R74" s="24"/>
      <c r="S74" s="24"/>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row>
    <row r="75" spans="1:19" ht="16.5" customHeight="1">
      <c r="A75" s="34" t="s">
        <v>117</v>
      </c>
      <c r="B75" s="29" t="s">
        <v>118</v>
      </c>
      <c r="C75" s="30"/>
      <c r="D75" s="31">
        <v>0</v>
      </c>
      <c r="E75" s="31">
        <v>0</v>
      </c>
      <c r="F75" s="31">
        <v>0</v>
      </c>
      <c r="G75" s="32"/>
      <c r="H75" s="32"/>
      <c r="I75" s="22"/>
      <c r="K75" s="18"/>
      <c r="L75" s="23"/>
      <c r="M75" s="23"/>
      <c r="N75" s="23"/>
      <c r="O75" s="23"/>
      <c r="P75" s="24"/>
      <c r="Q75" s="24"/>
      <c r="R75" s="24"/>
      <c r="S75" s="24"/>
    </row>
    <row r="76" spans="1:19" ht="16.5" customHeight="1">
      <c r="A76" s="34"/>
      <c r="B76" s="33" t="s">
        <v>119</v>
      </c>
      <c r="C76" s="30"/>
      <c r="D76" s="31">
        <v>0</v>
      </c>
      <c r="E76" s="31">
        <v>0</v>
      </c>
      <c r="F76" s="31">
        <v>0</v>
      </c>
      <c r="G76" s="32"/>
      <c r="H76" s="32"/>
      <c r="I76" s="22"/>
      <c r="K76" s="18"/>
      <c r="L76" s="23"/>
      <c r="M76" s="23"/>
      <c r="N76" s="23"/>
      <c r="O76" s="23"/>
      <c r="P76" s="24"/>
      <c r="Q76" s="24"/>
      <c r="R76" s="24"/>
      <c r="S76" s="24"/>
    </row>
    <row r="77" spans="1:255" ht="16.5" customHeight="1">
      <c r="A77" s="34" t="s">
        <v>120</v>
      </c>
      <c r="B77" s="33" t="s">
        <v>121</v>
      </c>
      <c r="C77" s="21">
        <f aca="true" t="shared" si="29" ref="C77:H77">+C36-C79+C22+C68+C165+C66</f>
        <v>0</v>
      </c>
      <c r="D77" s="21">
        <f t="shared" si="29"/>
        <v>31115070</v>
      </c>
      <c r="E77" s="21">
        <f t="shared" si="29"/>
        <v>35926360</v>
      </c>
      <c r="F77" s="21">
        <f t="shared" si="29"/>
        <v>0</v>
      </c>
      <c r="G77" s="21">
        <f t="shared" si="29"/>
        <v>35453959.05000001</v>
      </c>
      <c r="H77" s="21">
        <f t="shared" si="29"/>
        <v>4008511.7699999996</v>
      </c>
      <c r="I77" s="22"/>
      <c r="J77" s="37"/>
      <c r="K77" s="18"/>
      <c r="L77" s="23"/>
      <c r="M77" s="23"/>
      <c r="N77" s="23"/>
      <c r="O77" s="23"/>
      <c r="P77" s="24"/>
      <c r="Q77" s="24"/>
      <c r="R77" s="24"/>
      <c r="S77" s="24"/>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c r="FP77" s="38"/>
      <c r="FQ77" s="38"/>
      <c r="FR77" s="38"/>
      <c r="FS77" s="38"/>
      <c r="FT77" s="38"/>
      <c r="FU77" s="38"/>
      <c r="FV77" s="38"/>
      <c r="FW77" s="38"/>
      <c r="FX77" s="38"/>
      <c r="FY77" s="38"/>
      <c r="FZ77" s="38"/>
      <c r="GA77" s="38"/>
      <c r="GB77" s="38"/>
      <c r="GC77" s="38"/>
      <c r="GD77" s="38"/>
      <c r="GE77" s="38"/>
      <c r="GF77" s="38"/>
      <c r="GG77" s="38"/>
      <c r="GH77" s="38"/>
      <c r="GI77" s="38"/>
      <c r="GJ77" s="38"/>
      <c r="GK77" s="38"/>
      <c r="GL77" s="38"/>
      <c r="GM77" s="38"/>
      <c r="GN77" s="38"/>
      <c r="GO77" s="38"/>
      <c r="GP77" s="38"/>
      <c r="GQ77" s="38"/>
      <c r="GR77" s="38"/>
      <c r="GS77" s="38"/>
      <c r="GT77" s="38"/>
      <c r="GU77" s="38"/>
      <c r="GV77" s="38"/>
      <c r="GW77" s="38"/>
      <c r="GX77" s="38"/>
      <c r="GY77" s="38"/>
      <c r="GZ77" s="38"/>
      <c r="HA77" s="38"/>
      <c r="HB77" s="38"/>
      <c r="HC77" s="38"/>
      <c r="HD77" s="38"/>
      <c r="HE77" s="38"/>
      <c r="HF77" s="38"/>
      <c r="HG77" s="38"/>
      <c r="HH77" s="38"/>
      <c r="HI77" s="38"/>
      <c r="HJ77" s="38"/>
      <c r="HK77" s="38"/>
      <c r="HL77" s="38"/>
      <c r="HM77" s="38"/>
      <c r="HN77" s="38"/>
      <c r="HO77" s="38"/>
      <c r="HP77" s="38"/>
      <c r="HQ77" s="38"/>
      <c r="HR77" s="38"/>
      <c r="HS77" s="38"/>
      <c r="HT77" s="38"/>
      <c r="HU77" s="38"/>
      <c r="HV77" s="38"/>
      <c r="HW77" s="38"/>
      <c r="HX77" s="38"/>
      <c r="HY77" s="38"/>
      <c r="HZ77" s="38"/>
      <c r="IA77" s="38"/>
      <c r="IB77" s="38"/>
      <c r="IC77" s="38"/>
      <c r="ID77" s="38"/>
      <c r="IE77" s="38"/>
      <c r="IF77" s="38"/>
      <c r="IG77" s="38"/>
      <c r="IH77" s="38"/>
      <c r="II77" s="38"/>
      <c r="IJ77" s="38"/>
      <c r="IK77" s="38"/>
      <c r="IL77" s="38"/>
      <c r="IM77" s="38"/>
      <c r="IN77" s="38"/>
      <c r="IO77" s="38"/>
      <c r="IP77" s="38"/>
      <c r="IQ77" s="38"/>
      <c r="IR77" s="38"/>
      <c r="IS77" s="38"/>
      <c r="IT77" s="38"/>
      <c r="IU77" s="38"/>
    </row>
    <row r="78" spans="1:255" ht="16.5" customHeight="1">
      <c r="A78" s="34"/>
      <c r="B78" s="33" t="s">
        <v>122</v>
      </c>
      <c r="C78" s="21"/>
      <c r="D78" s="31"/>
      <c r="E78" s="31"/>
      <c r="F78" s="31"/>
      <c r="G78" s="31">
        <v>-703.24</v>
      </c>
      <c r="H78" s="32">
        <f>G78-I78</f>
        <v>-79</v>
      </c>
      <c r="I78" s="152">
        <v>-624.24</v>
      </c>
      <c r="J78" s="37"/>
      <c r="K78" s="18"/>
      <c r="L78" s="23"/>
      <c r="M78" s="23"/>
      <c r="N78" s="23"/>
      <c r="O78" s="23"/>
      <c r="P78" s="24"/>
      <c r="Q78" s="24"/>
      <c r="R78" s="24"/>
      <c r="S78" s="24"/>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c r="FP78" s="38"/>
      <c r="FQ78" s="38"/>
      <c r="FR78" s="38"/>
      <c r="FS78" s="38"/>
      <c r="FT78" s="38"/>
      <c r="FU78" s="38"/>
      <c r="FV78" s="38"/>
      <c r="FW78" s="38"/>
      <c r="FX78" s="38"/>
      <c r="FY78" s="38"/>
      <c r="FZ78" s="38"/>
      <c r="GA78" s="38"/>
      <c r="GB78" s="38"/>
      <c r="GC78" s="38"/>
      <c r="GD78" s="38"/>
      <c r="GE78" s="38"/>
      <c r="GF78" s="38"/>
      <c r="GG78" s="38"/>
      <c r="GH78" s="38"/>
      <c r="GI78" s="38"/>
      <c r="GJ78" s="38"/>
      <c r="GK78" s="38"/>
      <c r="GL78" s="38"/>
      <c r="GM78" s="38"/>
      <c r="GN78" s="38"/>
      <c r="GO78" s="38"/>
      <c r="GP78" s="38"/>
      <c r="GQ78" s="38"/>
      <c r="GR78" s="38"/>
      <c r="GS78" s="38"/>
      <c r="GT78" s="38"/>
      <c r="GU78" s="38"/>
      <c r="GV78" s="38"/>
      <c r="GW78" s="38"/>
      <c r="GX78" s="38"/>
      <c r="GY78" s="38"/>
      <c r="GZ78" s="38"/>
      <c r="HA78" s="38"/>
      <c r="HB78" s="38"/>
      <c r="HC78" s="38"/>
      <c r="HD78" s="38"/>
      <c r="HE78" s="38"/>
      <c r="HF78" s="38"/>
      <c r="HG78" s="38"/>
      <c r="HH78" s="38"/>
      <c r="HI78" s="38"/>
      <c r="HJ78" s="38"/>
      <c r="HK78" s="38"/>
      <c r="HL78" s="38"/>
      <c r="HM78" s="38"/>
      <c r="HN78" s="38"/>
      <c r="HO78" s="38"/>
      <c r="HP78" s="38"/>
      <c r="HQ78" s="38"/>
      <c r="HR78" s="38"/>
      <c r="HS78" s="38"/>
      <c r="HT78" s="38"/>
      <c r="HU78" s="38"/>
      <c r="HV78" s="38"/>
      <c r="HW78" s="38"/>
      <c r="HX78" s="38"/>
      <c r="HY78" s="38"/>
      <c r="HZ78" s="38"/>
      <c r="IA78" s="38"/>
      <c r="IB78" s="38"/>
      <c r="IC78" s="38"/>
      <c r="ID78" s="38"/>
      <c r="IE78" s="38"/>
      <c r="IF78" s="38"/>
      <c r="IG78" s="38"/>
      <c r="IH78" s="38"/>
      <c r="II78" s="38"/>
      <c r="IJ78" s="38"/>
      <c r="IK78" s="38"/>
      <c r="IL78" s="38"/>
      <c r="IM78" s="38"/>
      <c r="IN78" s="38"/>
      <c r="IO78" s="38"/>
      <c r="IP78" s="38"/>
      <c r="IQ78" s="38"/>
      <c r="IR78" s="38"/>
      <c r="IS78" s="38"/>
      <c r="IT78" s="38"/>
      <c r="IU78" s="38"/>
    </row>
    <row r="79" spans="1:255" ht="16.5" customHeight="1">
      <c r="A79" s="34" t="s">
        <v>34</v>
      </c>
      <c r="B79" s="26" t="s">
        <v>123</v>
      </c>
      <c r="C79" s="46">
        <f aca="true" t="shared" si="30" ref="C79:H79">+C80+C121+C145+C147+C160+C162</f>
        <v>0</v>
      </c>
      <c r="D79" s="46">
        <f t="shared" si="30"/>
        <v>237405580</v>
      </c>
      <c r="E79" s="46">
        <f t="shared" si="30"/>
        <v>221006680</v>
      </c>
      <c r="F79" s="46">
        <f t="shared" si="30"/>
        <v>0</v>
      </c>
      <c r="G79" s="46">
        <f t="shared" si="30"/>
        <v>202309467.83999997</v>
      </c>
      <c r="H79" s="46">
        <f t="shared" si="30"/>
        <v>14546251.430000003</v>
      </c>
      <c r="I79" s="22"/>
      <c r="J79" s="37"/>
      <c r="K79" s="18"/>
      <c r="L79" s="23"/>
      <c r="M79" s="23"/>
      <c r="N79" s="23"/>
      <c r="O79" s="23"/>
      <c r="P79" s="24"/>
      <c r="Q79" s="24"/>
      <c r="R79" s="24"/>
      <c r="S79" s="24"/>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c r="FP79" s="38"/>
      <c r="FQ79" s="38"/>
      <c r="FR79" s="38"/>
      <c r="FS79" s="38"/>
      <c r="FT79" s="38"/>
      <c r="FU79" s="38"/>
      <c r="FV79" s="38"/>
      <c r="FW79" s="38"/>
      <c r="FX79" s="38"/>
      <c r="FY79" s="38"/>
      <c r="FZ79" s="38"/>
      <c r="GA79" s="38"/>
      <c r="GB79" s="38"/>
      <c r="GC79" s="38"/>
      <c r="GD79" s="38"/>
      <c r="GE79" s="38"/>
      <c r="GF79" s="38"/>
      <c r="GG79" s="38"/>
      <c r="GH79" s="38"/>
      <c r="GI79" s="38"/>
      <c r="GJ79" s="38"/>
      <c r="GK79" s="38"/>
      <c r="GL79" s="38"/>
      <c r="GM79" s="38"/>
      <c r="GN79" s="38"/>
      <c r="GO79" s="38"/>
      <c r="GP79" s="38"/>
      <c r="GQ79" s="38"/>
      <c r="GR79" s="38"/>
      <c r="GS79" s="38"/>
      <c r="GT79" s="38"/>
      <c r="GU79" s="38"/>
      <c r="GV79" s="38"/>
      <c r="GW79" s="38"/>
      <c r="GX79" s="38"/>
      <c r="GY79" s="38"/>
      <c r="GZ79" s="38"/>
      <c r="HA79" s="38"/>
      <c r="HB79" s="38"/>
      <c r="HC79" s="38"/>
      <c r="HD79" s="38"/>
      <c r="HE79" s="38"/>
      <c r="HF79" s="38"/>
      <c r="HG79" s="38"/>
      <c r="HH79" s="38"/>
      <c r="HI79" s="38"/>
      <c r="HJ79" s="38"/>
      <c r="HK79" s="38"/>
      <c r="HL79" s="38"/>
      <c r="HM79" s="38"/>
      <c r="HN79" s="38"/>
      <c r="HO79" s="38"/>
      <c r="HP79" s="38"/>
      <c r="HQ79" s="38"/>
      <c r="HR79" s="38"/>
      <c r="HS79" s="38"/>
      <c r="HT79" s="38"/>
      <c r="HU79" s="38"/>
      <c r="HV79" s="38"/>
      <c r="HW79" s="38"/>
      <c r="HX79" s="38"/>
      <c r="HY79" s="38"/>
      <c r="HZ79" s="38"/>
      <c r="IA79" s="38"/>
      <c r="IB79" s="38"/>
      <c r="IC79" s="38"/>
      <c r="ID79" s="38"/>
      <c r="IE79" s="38"/>
      <c r="IF79" s="38"/>
      <c r="IG79" s="38"/>
      <c r="IH79" s="38"/>
      <c r="II79" s="38"/>
      <c r="IJ79" s="38"/>
      <c r="IK79" s="38"/>
      <c r="IL79" s="38"/>
      <c r="IM79" s="38"/>
      <c r="IN79" s="38"/>
      <c r="IO79" s="38"/>
      <c r="IP79" s="38"/>
      <c r="IQ79" s="38"/>
      <c r="IR79" s="38"/>
      <c r="IS79" s="38"/>
      <c r="IT79" s="38"/>
      <c r="IU79" s="38"/>
    </row>
    <row r="80" spans="1:19" ht="16.5" customHeight="1">
      <c r="A80" s="34" t="s">
        <v>124</v>
      </c>
      <c r="B80" s="26" t="s">
        <v>125</v>
      </c>
      <c r="C80" s="27">
        <f aca="true" t="shared" si="31" ref="C80:H80">+C81+C88+C101+C117+C119</f>
        <v>0</v>
      </c>
      <c r="D80" s="27">
        <f t="shared" si="31"/>
        <v>101283430</v>
      </c>
      <c r="E80" s="27">
        <f t="shared" si="31"/>
        <v>85220370</v>
      </c>
      <c r="F80" s="27">
        <f t="shared" si="31"/>
        <v>0</v>
      </c>
      <c r="G80" s="27">
        <f t="shared" si="31"/>
        <v>80485627.58</v>
      </c>
      <c r="H80" s="27">
        <f t="shared" si="31"/>
        <v>3384834.139999999</v>
      </c>
      <c r="I80" s="22"/>
      <c r="K80" s="18"/>
      <c r="L80" s="23"/>
      <c r="M80" s="23"/>
      <c r="N80" s="23"/>
      <c r="O80" s="23"/>
      <c r="P80" s="24"/>
      <c r="Q80" s="24"/>
      <c r="R80" s="24"/>
      <c r="S80" s="24"/>
    </row>
    <row r="81" spans="1:255" s="38" customFormat="1" ht="16.5" customHeight="1">
      <c r="A81" s="41"/>
      <c r="B81" s="26" t="s">
        <v>126</v>
      </c>
      <c r="C81" s="21">
        <f aca="true" t="shared" si="32" ref="C81:H81">+C82+C85+C86+C83+C84</f>
        <v>0</v>
      </c>
      <c r="D81" s="21">
        <f t="shared" si="32"/>
        <v>49653600</v>
      </c>
      <c r="E81" s="21">
        <f t="shared" si="32"/>
        <v>36851500</v>
      </c>
      <c r="F81" s="21">
        <f t="shared" si="32"/>
        <v>0</v>
      </c>
      <c r="G81" s="21">
        <f t="shared" si="32"/>
        <v>36748196.4</v>
      </c>
      <c r="H81" s="21">
        <f t="shared" si="32"/>
        <v>63696.51000000007</v>
      </c>
      <c r="I81" s="22"/>
      <c r="J81" s="4"/>
      <c r="K81" s="18"/>
      <c r="L81" s="23"/>
      <c r="M81" s="23"/>
      <c r="N81" s="23"/>
      <c r="O81" s="23"/>
      <c r="P81" s="24"/>
      <c r="Q81" s="24"/>
      <c r="R81" s="24"/>
      <c r="S81" s="24"/>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row>
    <row r="82" spans="1:255" s="38" customFormat="1" ht="16.5" customHeight="1">
      <c r="A82" s="41"/>
      <c r="B82" s="29" t="s">
        <v>127</v>
      </c>
      <c r="C82" s="30"/>
      <c r="D82" s="31">
        <v>48943000</v>
      </c>
      <c r="E82" s="31">
        <v>36223900</v>
      </c>
      <c r="F82" s="31"/>
      <c r="G82" s="32">
        <v>36200796.71</v>
      </c>
      <c r="H82" s="32">
        <f>G82-I82</f>
        <v>0</v>
      </c>
      <c r="I82" s="153">
        <v>36200796.71</v>
      </c>
      <c r="J82" s="4"/>
      <c r="K82" s="18"/>
      <c r="L82" s="23"/>
      <c r="M82" s="23"/>
      <c r="N82" s="23"/>
      <c r="O82" s="23"/>
      <c r="P82" s="24"/>
      <c r="Q82" s="24"/>
      <c r="R82" s="24"/>
      <c r="S82" s="24"/>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row>
    <row r="83" spans="1:255" s="38" customFormat="1" ht="16.5" customHeight="1">
      <c r="A83" s="41" t="s">
        <v>128</v>
      </c>
      <c r="B83" s="29" t="s">
        <v>129</v>
      </c>
      <c r="C83" s="30"/>
      <c r="D83" s="31"/>
      <c r="E83" s="31"/>
      <c r="F83" s="31"/>
      <c r="G83" s="32"/>
      <c r="H83" s="32"/>
      <c r="I83" s="22"/>
      <c r="J83" s="4"/>
      <c r="K83" s="18"/>
      <c r="L83" s="23"/>
      <c r="M83" s="23"/>
      <c r="N83" s="23"/>
      <c r="O83" s="23"/>
      <c r="P83" s="24"/>
      <c r="Q83" s="24"/>
      <c r="R83" s="24"/>
      <c r="S83" s="24"/>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row>
    <row r="84" spans="1:19" ht="16.5" customHeight="1">
      <c r="A84" s="34"/>
      <c r="B84" s="29" t="s">
        <v>130</v>
      </c>
      <c r="C84" s="30"/>
      <c r="D84" s="31"/>
      <c r="E84" s="31"/>
      <c r="F84" s="31"/>
      <c r="G84" s="32"/>
      <c r="H84" s="32"/>
      <c r="I84" s="22"/>
      <c r="K84" s="18"/>
      <c r="L84" s="23"/>
      <c r="M84" s="23"/>
      <c r="N84" s="23"/>
      <c r="O84" s="23"/>
      <c r="P84" s="24"/>
      <c r="Q84" s="24"/>
      <c r="R84" s="24"/>
      <c r="S84" s="24"/>
    </row>
    <row r="85" spans="1:19" ht="16.5" customHeight="1">
      <c r="A85" s="34"/>
      <c r="B85" s="29" t="s">
        <v>131</v>
      </c>
      <c r="C85" s="30"/>
      <c r="D85" s="31">
        <v>10600</v>
      </c>
      <c r="E85" s="31">
        <v>10600</v>
      </c>
      <c r="F85" s="31"/>
      <c r="G85" s="32">
        <v>1153.39</v>
      </c>
      <c r="H85" s="32">
        <f aca="true" t="shared" si="33" ref="H85:H98">G85-I85</f>
        <v>0</v>
      </c>
      <c r="I85" s="153">
        <v>1153.39</v>
      </c>
      <c r="K85" s="18"/>
      <c r="L85" s="23"/>
      <c r="M85" s="23"/>
      <c r="N85" s="23"/>
      <c r="O85" s="23"/>
      <c r="P85" s="24"/>
      <c r="Q85" s="24"/>
      <c r="R85" s="24"/>
      <c r="S85" s="24"/>
    </row>
    <row r="86" spans="1:19" ht="16.5" customHeight="1">
      <c r="A86" s="34"/>
      <c r="B86" s="29" t="s">
        <v>132</v>
      </c>
      <c r="C86" s="30"/>
      <c r="D86" s="31">
        <v>700000</v>
      </c>
      <c r="E86" s="31">
        <v>617000</v>
      </c>
      <c r="F86" s="31"/>
      <c r="G86" s="32">
        <v>546246.3</v>
      </c>
      <c r="H86" s="32">
        <f t="shared" si="33"/>
        <v>63696.51000000007</v>
      </c>
      <c r="I86" s="153">
        <v>482549.79</v>
      </c>
      <c r="K86" s="18"/>
      <c r="L86" s="23"/>
      <c r="M86" s="23"/>
      <c r="N86" s="23"/>
      <c r="O86" s="23"/>
      <c r="P86" s="24"/>
      <c r="Q86" s="24"/>
      <c r="R86" s="24"/>
      <c r="S86" s="24"/>
    </row>
    <row r="87" spans="1:19" ht="16.5" customHeight="1">
      <c r="A87" s="34"/>
      <c r="B87" s="33" t="s">
        <v>122</v>
      </c>
      <c r="C87" s="30"/>
      <c r="D87" s="31"/>
      <c r="E87" s="31"/>
      <c r="F87" s="31"/>
      <c r="G87" s="32">
        <v>-111959.22</v>
      </c>
      <c r="H87" s="32">
        <f t="shared" si="33"/>
        <v>-9428.259999999995</v>
      </c>
      <c r="I87" s="153">
        <v>-102530.96</v>
      </c>
      <c r="K87" s="18"/>
      <c r="L87" s="23"/>
      <c r="M87" s="23"/>
      <c r="N87" s="23"/>
      <c r="O87" s="23"/>
      <c r="P87" s="24"/>
      <c r="Q87" s="24"/>
      <c r="R87" s="24"/>
      <c r="S87" s="24"/>
    </row>
    <row r="88" spans="1:19" ht="16.5" customHeight="1">
      <c r="A88" s="34" t="s">
        <v>133</v>
      </c>
      <c r="B88" s="26" t="s">
        <v>134</v>
      </c>
      <c r="C88" s="30">
        <f aca="true" t="shared" si="34" ref="C88:H88">C89+C90+C91+C92+C93+C94+C96+C95+C97</f>
        <v>0</v>
      </c>
      <c r="D88" s="30">
        <f t="shared" si="34"/>
        <v>28806570</v>
      </c>
      <c r="E88" s="30">
        <f t="shared" si="34"/>
        <v>27807270</v>
      </c>
      <c r="F88" s="30">
        <f t="shared" si="34"/>
        <v>0</v>
      </c>
      <c r="G88" s="30">
        <f t="shared" si="34"/>
        <v>23587919.839999996</v>
      </c>
      <c r="H88" s="30">
        <f t="shared" si="34"/>
        <v>1451102.8699999992</v>
      </c>
      <c r="I88" s="22"/>
      <c r="K88" s="18"/>
      <c r="L88" s="23"/>
      <c r="M88" s="23"/>
      <c r="N88" s="23"/>
      <c r="O88" s="23"/>
      <c r="P88" s="24"/>
      <c r="Q88" s="24"/>
      <c r="R88" s="24"/>
      <c r="S88" s="24"/>
    </row>
    <row r="89" spans="1:255" ht="15">
      <c r="A89" s="34" t="s">
        <v>135</v>
      </c>
      <c r="B89" s="29" t="s">
        <v>136</v>
      </c>
      <c r="C89" s="30"/>
      <c r="D89" s="31">
        <v>156950</v>
      </c>
      <c r="E89" s="31">
        <v>80280</v>
      </c>
      <c r="F89" s="31"/>
      <c r="G89" s="32">
        <v>79892.74</v>
      </c>
      <c r="H89" s="32">
        <f t="shared" si="33"/>
        <v>22281.920000000006</v>
      </c>
      <c r="I89" s="153">
        <v>57610.82</v>
      </c>
      <c r="J89" s="22"/>
      <c r="K89" s="18"/>
      <c r="L89" s="23"/>
      <c r="M89" s="23"/>
      <c r="N89" s="23"/>
      <c r="O89" s="23"/>
      <c r="P89" s="24"/>
      <c r="Q89" s="24"/>
      <c r="R89" s="24"/>
      <c r="S89" s="24"/>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row>
    <row r="90" spans="1:19" ht="16.5" customHeight="1">
      <c r="A90" s="34"/>
      <c r="B90" s="29" t="s">
        <v>137</v>
      </c>
      <c r="C90" s="30"/>
      <c r="D90" s="31"/>
      <c r="E90" s="31"/>
      <c r="F90" s="31"/>
      <c r="G90" s="32"/>
      <c r="H90" s="32"/>
      <c r="I90" s="153"/>
      <c r="K90" s="18"/>
      <c r="L90" s="23"/>
      <c r="M90" s="23"/>
      <c r="N90" s="23"/>
      <c r="O90" s="23"/>
      <c r="P90" s="24"/>
      <c r="Q90" s="24"/>
      <c r="R90" s="24"/>
      <c r="S90" s="24"/>
    </row>
    <row r="91" spans="1:19" ht="15">
      <c r="A91" s="34" t="s">
        <v>138</v>
      </c>
      <c r="B91" s="29" t="s">
        <v>139</v>
      </c>
      <c r="C91" s="30"/>
      <c r="D91" s="31">
        <v>2539790</v>
      </c>
      <c r="E91" s="31">
        <v>2031250</v>
      </c>
      <c r="F91" s="31"/>
      <c r="G91" s="32">
        <v>1905469.63</v>
      </c>
      <c r="H91" s="32">
        <f t="shared" si="33"/>
        <v>157541.1399999999</v>
      </c>
      <c r="I91" s="153">
        <v>1747928.49</v>
      </c>
      <c r="K91" s="18"/>
      <c r="L91" s="23"/>
      <c r="M91" s="23"/>
      <c r="N91" s="23"/>
      <c r="O91" s="23"/>
      <c r="P91" s="24"/>
      <c r="Q91" s="24"/>
      <c r="R91" s="24"/>
      <c r="S91" s="24"/>
    </row>
    <row r="92" spans="1:255" s="25" customFormat="1" ht="16.5" customHeight="1">
      <c r="A92" s="19" t="s">
        <v>140</v>
      </c>
      <c r="B92" s="29" t="s">
        <v>141</v>
      </c>
      <c r="C92" s="30"/>
      <c r="D92" s="31">
        <v>12680910</v>
      </c>
      <c r="E92" s="31">
        <v>10201710</v>
      </c>
      <c r="F92" s="31"/>
      <c r="G92" s="32">
        <v>10200511.29</v>
      </c>
      <c r="H92" s="32">
        <f t="shared" si="33"/>
        <v>0</v>
      </c>
      <c r="I92" s="153">
        <v>10200511.29</v>
      </c>
      <c r="J92" s="4"/>
      <c r="K92" s="18"/>
      <c r="L92" s="23"/>
      <c r="M92" s="23"/>
      <c r="N92" s="23"/>
      <c r="O92" s="23"/>
      <c r="P92" s="24"/>
      <c r="Q92" s="24"/>
      <c r="R92" s="24"/>
      <c r="S92" s="24"/>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c r="IU92" s="5"/>
    </row>
    <row r="93" spans="1:19" ht="16.5" customHeight="1">
      <c r="A93" s="34" t="s">
        <v>142</v>
      </c>
      <c r="B93" s="47" t="s">
        <v>143</v>
      </c>
      <c r="C93" s="30"/>
      <c r="D93" s="31"/>
      <c r="E93" s="31"/>
      <c r="F93" s="31"/>
      <c r="G93" s="32"/>
      <c r="H93" s="32"/>
      <c r="I93" s="153"/>
      <c r="K93" s="18"/>
      <c r="L93" s="23"/>
      <c r="M93" s="23"/>
      <c r="N93" s="23"/>
      <c r="O93" s="23"/>
      <c r="P93" s="24"/>
      <c r="Q93" s="24"/>
      <c r="R93" s="24"/>
      <c r="S93" s="24"/>
    </row>
    <row r="94" spans="1:19" ht="16.5" customHeight="1">
      <c r="A94" s="34"/>
      <c r="B94" s="29" t="s">
        <v>144</v>
      </c>
      <c r="C94" s="30"/>
      <c r="D94" s="31">
        <v>307950</v>
      </c>
      <c r="E94" s="31">
        <v>265600</v>
      </c>
      <c r="F94" s="31"/>
      <c r="G94" s="32">
        <v>260969.75</v>
      </c>
      <c r="H94" s="32">
        <f t="shared" si="33"/>
        <v>23389.890000000014</v>
      </c>
      <c r="I94" s="153">
        <v>237579.86</v>
      </c>
      <c r="K94" s="18"/>
      <c r="L94" s="23"/>
      <c r="M94" s="23"/>
      <c r="N94" s="23"/>
      <c r="O94" s="23"/>
      <c r="P94" s="24"/>
      <c r="Q94" s="24"/>
      <c r="R94" s="24"/>
      <c r="S94" s="24"/>
    </row>
    <row r="95" spans="1:19" ht="16.5" customHeight="1">
      <c r="A95" s="34"/>
      <c r="B95" s="48" t="s">
        <v>145</v>
      </c>
      <c r="C95" s="30"/>
      <c r="D95" s="31"/>
      <c r="E95" s="31"/>
      <c r="F95" s="31"/>
      <c r="G95" s="32"/>
      <c r="H95" s="32"/>
      <c r="I95" s="153"/>
      <c r="K95" s="18"/>
      <c r="L95" s="23"/>
      <c r="M95" s="23"/>
      <c r="N95" s="23"/>
      <c r="O95" s="23"/>
      <c r="P95" s="24"/>
      <c r="Q95" s="24"/>
      <c r="R95" s="24"/>
      <c r="S95" s="24"/>
    </row>
    <row r="96" spans="1:19" ht="16.5" customHeight="1">
      <c r="A96" s="34" t="s">
        <v>146</v>
      </c>
      <c r="B96" s="48" t="s">
        <v>147</v>
      </c>
      <c r="C96" s="30"/>
      <c r="D96" s="31">
        <v>12120970</v>
      </c>
      <c r="E96" s="31">
        <v>12067330</v>
      </c>
      <c r="F96" s="31"/>
      <c r="G96" s="49">
        <v>10525643.5</v>
      </c>
      <c r="H96" s="32">
        <f t="shared" si="33"/>
        <v>1139295.1199999992</v>
      </c>
      <c r="I96" s="156">
        <v>9386348.38</v>
      </c>
      <c r="K96" s="18"/>
      <c r="L96" s="23"/>
      <c r="M96" s="23"/>
      <c r="N96" s="23"/>
      <c r="O96" s="23"/>
      <c r="P96" s="24"/>
      <c r="Q96" s="24"/>
      <c r="R96" s="24"/>
      <c r="S96" s="24"/>
    </row>
    <row r="97" spans="1:19" ht="30">
      <c r="A97" s="34" t="s">
        <v>148</v>
      </c>
      <c r="B97" s="50" t="s">
        <v>149</v>
      </c>
      <c r="C97" s="30">
        <f aca="true" t="shared" si="35" ref="C97:H97">C98+C99</f>
        <v>0</v>
      </c>
      <c r="D97" s="30">
        <f t="shared" si="35"/>
        <v>1000000</v>
      </c>
      <c r="E97" s="30">
        <f t="shared" si="35"/>
        <v>3161100</v>
      </c>
      <c r="F97" s="30">
        <f t="shared" si="35"/>
        <v>0</v>
      </c>
      <c r="G97" s="30">
        <f t="shared" si="35"/>
        <v>615432.93</v>
      </c>
      <c r="H97" s="30">
        <f t="shared" si="35"/>
        <v>108594.80000000005</v>
      </c>
      <c r="I97" s="22"/>
      <c r="K97" s="18"/>
      <c r="L97" s="23"/>
      <c r="M97" s="23"/>
      <c r="N97" s="23"/>
      <c r="O97" s="23"/>
      <c r="P97" s="24"/>
      <c r="Q97" s="24"/>
      <c r="R97" s="24"/>
      <c r="S97" s="24"/>
    </row>
    <row r="98" spans="1:19" ht="16.5" customHeight="1">
      <c r="A98" s="34"/>
      <c r="B98" s="48" t="s">
        <v>150</v>
      </c>
      <c r="C98" s="30"/>
      <c r="D98" s="31">
        <v>1000000</v>
      </c>
      <c r="E98" s="31">
        <v>3161100</v>
      </c>
      <c r="F98" s="31"/>
      <c r="G98" s="32">
        <v>615432.93</v>
      </c>
      <c r="H98" s="32">
        <f t="shared" si="33"/>
        <v>108594.80000000005</v>
      </c>
      <c r="I98" s="153">
        <v>506838.13</v>
      </c>
      <c r="K98" s="18"/>
      <c r="L98" s="23"/>
      <c r="M98" s="23"/>
      <c r="N98" s="23"/>
      <c r="O98" s="23"/>
      <c r="P98" s="24"/>
      <c r="Q98" s="24"/>
      <c r="R98" s="24"/>
      <c r="S98" s="24"/>
    </row>
    <row r="99" spans="1:19" ht="16.5" customHeight="1">
      <c r="A99" s="34"/>
      <c r="B99" s="48" t="s">
        <v>151</v>
      </c>
      <c r="C99" s="30"/>
      <c r="D99" s="31"/>
      <c r="E99" s="31"/>
      <c r="F99" s="31"/>
      <c r="G99" s="32"/>
      <c r="H99" s="32"/>
      <c r="I99" s="22"/>
      <c r="K99" s="18"/>
      <c r="L99" s="23"/>
      <c r="M99" s="23"/>
      <c r="N99" s="23"/>
      <c r="O99" s="23"/>
      <c r="P99" s="24"/>
      <c r="Q99" s="24"/>
      <c r="R99" s="24"/>
      <c r="S99" s="24"/>
    </row>
    <row r="100" spans="1:19" ht="15">
      <c r="A100" s="34"/>
      <c r="B100" s="33" t="s">
        <v>122</v>
      </c>
      <c r="C100" s="30"/>
      <c r="D100" s="31"/>
      <c r="E100" s="31"/>
      <c r="F100" s="31"/>
      <c r="G100" s="32"/>
      <c r="H100" s="32"/>
      <c r="I100" s="22"/>
      <c r="K100" s="18"/>
      <c r="L100" s="23"/>
      <c r="M100" s="23"/>
      <c r="N100" s="23"/>
      <c r="O100" s="23"/>
      <c r="P100" s="24"/>
      <c r="Q100" s="24"/>
      <c r="R100" s="24"/>
      <c r="S100" s="24"/>
    </row>
    <row r="101" spans="1:19" ht="30">
      <c r="A101" s="34"/>
      <c r="B101" s="26" t="s">
        <v>152</v>
      </c>
      <c r="C101" s="30">
        <f aca="true" t="shared" si="36" ref="C101:H101">C102+C103+C104+C105+C106+C107+C108+C109+C110+C111</f>
        <v>0</v>
      </c>
      <c r="D101" s="30">
        <f t="shared" si="36"/>
        <v>1509700</v>
      </c>
      <c r="E101" s="30">
        <f t="shared" si="36"/>
        <v>1446930</v>
      </c>
      <c r="F101" s="30">
        <f t="shared" si="36"/>
        <v>0</v>
      </c>
      <c r="G101" s="30">
        <f t="shared" si="36"/>
        <v>1385038.1</v>
      </c>
      <c r="H101" s="30">
        <f t="shared" si="36"/>
        <v>138466.75999999995</v>
      </c>
      <c r="I101" s="22"/>
      <c r="K101" s="18"/>
      <c r="L101" s="23"/>
      <c r="M101" s="23"/>
      <c r="N101" s="23"/>
      <c r="O101" s="23"/>
      <c r="P101" s="24"/>
      <c r="Q101" s="24"/>
      <c r="R101" s="24"/>
      <c r="S101" s="24"/>
    </row>
    <row r="102" spans="1:19" ht="16.5" customHeight="1">
      <c r="A102" s="34"/>
      <c r="B102" s="29" t="s">
        <v>141</v>
      </c>
      <c r="C102" s="30"/>
      <c r="D102" s="31">
        <v>1334170</v>
      </c>
      <c r="E102" s="31">
        <v>1259640</v>
      </c>
      <c r="F102" s="31"/>
      <c r="G102" s="32">
        <v>1197794.28</v>
      </c>
      <c r="H102" s="32">
        <f>G102-I102</f>
        <v>113056.67999999993</v>
      </c>
      <c r="I102" s="153">
        <v>1084737.6</v>
      </c>
      <c r="K102" s="18"/>
      <c r="L102" s="23"/>
      <c r="M102" s="23"/>
      <c r="N102" s="23"/>
      <c r="O102" s="23"/>
      <c r="P102" s="24"/>
      <c r="Q102" s="24"/>
      <c r="R102" s="24"/>
      <c r="S102" s="24"/>
    </row>
    <row r="103" spans="1:19" ht="16.5" customHeight="1">
      <c r="A103" s="34"/>
      <c r="B103" s="51" t="s">
        <v>153</v>
      </c>
      <c r="C103" s="30"/>
      <c r="D103" s="31"/>
      <c r="E103" s="31"/>
      <c r="F103" s="31"/>
      <c r="G103" s="32"/>
      <c r="H103" s="32"/>
      <c r="I103" s="153"/>
      <c r="K103" s="18"/>
      <c r="L103" s="23"/>
      <c r="M103" s="23"/>
      <c r="N103" s="23"/>
      <c r="O103" s="23"/>
      <c r="P103" s="24"/>
      <c r="Q103" s="24"/>
      <c r="R103" s="24"/>
      <c r="S103" s="24"/>
    </row>
    <row r="104" spans="1:19" ht="15">
      <c r="A104" s="19"/>
      <c r="B104" s="52" t="s">
        <v>154</v>
      </c>
      <c r="C104" s="30"/>
      <c r="D104" s="31">
        <v>175530</v>
      </c>
      <c r="E104" s="31">
        <v>187290</v>
      </c>
      <c r="F104" s="31"/>
      <c r="G104" s="32">
        <v>187243.82</v>
      </c>
      <c r="H104" s="32">
        <f>G104-I104</f>
        <v>25410.080000000016</v>
      </c>
      <c r="I104" s="153">
        <v>161833.74</v>
      </c>
      <c r="K104" s="18"/>
      <c r="L104" s="23"/>
      <c r="M104" s="23"/>
      <c r="N104" s="23"/>
      <c r="O104" s="23"/>
      <c r="P104" s="24"/>
      <c r="Q104" s="24"/>
      <c r="R104" s="24"/>
      <c r="S104" s="24"/>
    </row>
    <row r="105" spans="1:19" ht="16.5" customHeight="1">
      <c r="A105" s="34"/>
      <c r="B105" s="52" t="s">
        <v>155</v>
      </c>
      <c r="C105" s="30"/>
      <c r="D105" s="31"/>
      <c r="E105" s="31"/>
      <c r="F105" s="31"/>
      <c r="G105" s="32"/>
      <c r="H105" s="32"/>
      <c r="I105" s="22"/>
      <c r="K105" s="18"/>
      <c r="L105" s="23"/>
      <c r="M105" s="23"/>
      <c r="N105" s="23"/>
      <c r="O105" s="23"/>
      <c r="P105" s="24"/>
      <c r="Q105" s="24"/>
      <c r="R105" s="24"/>
      <c r="S105" s="24"/>
    </row>
    <row r="106" spans="1:19" ht="16.5" customHeight="1">
      <c r="A106" s="34"/>
      <c r="B106" s="52" t="s">
        <v>156</v>
      </c>
      <c r="C106" s="30"/>
      <c r="D106" s="31"/>
      <c r="E106" s="31"/>
      <c r="F106" s="31"/>
      <c r="G106" s="32"/>
      <c r="H106" s="32"/>
      <c r="I106" s="22"/>
      <c r="K106" s="18"/>
      <c r="L106" s="23"/>
      <c r="M106" s="23"/>
      <c r="N106" s="23"/>
      <c r="O106" s="23"/>
      <c r="P106" s="24"/>
      <c r="Q106" s="24"/>
      <c r="R106" s="24"/>
      <c r="S106" s="24"/>
    </row>
    <row r="107" spans="1:19" ht="16.5" customHeight="1">
      <c r="A107" s="34"/>
      <c r="B107" s="29" t="s">
        <v>136</v>
      </c>
      <c r="C107" s="30"/>
      <c r="D107" s="31"/>
      <c r="E107" s="31"/>
      <c r="F107" s="31"/>
      <c r="G107" s="32"/>
      <c r="H107" s="32"/>
      <c r="I107" s="22"/>
      <c r="K107" s="18"/>
      <c r="L107" s="23"/>
      <c r="M107" s="23"/>
      <c r="N107" s="23"/>
      <c r="O107" s="23"/>
      <c r="P107" s="24"/>
      <c r="Q107" s="24"/>
      <c r="R107" s="24"/>
      <c r="S107" s="24"/>
    </row>
    <row r="108" spans="1:255" ht="16.5" customHeight="1">
      <c r="A108" s="34" t="s">
        <v>157</v>
      </c>
      <c r="B108" s="52" t="s">
        <v>158</v>
      </c>
      <c r="C108" s="30"/>
      <c r="D108" s="31"/>
      <c r="E108" s="31"/>
      <c r="F108" s="31"/>
      <c r="G108" s="53"/>
      <c r="H108" s="53"/>
      <c r="I108" s="22"/>
      <c r="J108" s="54"/>
      <c r="K108" s="18"/>
      <c r="L108" s="23"/>
      <c r="M108" s="23"/>
      <c r="N108" s="23"/>
      <c r="O108" s="23"/>
      <c r="P108" s="24"/>
      <c r="Q108" s="24"/>
      <c r="R108" s="24"/>
      <c r="S108" s="24"/>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row>
    <row r="109" spans="1:255" ht="16.5" customHeight="1">
      <c r="A109" s="34"/>
      <c r="B109" s="55" t="s">
        <v>159</v>
      </c>
      <c r="C109" s="30"/>
      <c r="D109" s="31"/>
      <c r="E109" s="31"/>
      <c r="F109" s="31"/>
      <c r="G109" s="53"/>
      <c r="H109" s="53"/>
      <c r="I109" s="22"/>
      <c r="J109" s="54"/>
      <c r="K109" s="18"/>
      <c r="L109" s="23"/>
      <c r="M109" s="23"/>
      <c r="N109" s="23"/>
      <c r="O109" s="23"/>
      <c r="P109" s="24"/>
      <c r="Q109" s="24"/>
      <c r="R109" s="24"/>
      <c r="S109" s="24"/>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row>
    <row r="110" spans="1:255" ht="30">
      <c r="A110" s="34"/>
      <c r="B110" s="55" t="s">
        <v>160</v>
      </c>
      <c r="C110" s="30"/>
      <c r="D110" s="31"/>
      <c r="E110" s="31"/>
      <c r="F110" s="31"/>
      <c r="G110" s="53"/>
      <c r="H110" s="53"/>
      <c r="I110" s="22"/>
      <c r="J110" s="54"/>
      <c r="K110" s="18"/>
      <c r="L110" s="23"/>
      <c r="M110" s="23"/>
      <c r="N110" s="23"/>
      <c r="O110" s="23"/>
      <c r="P110" s="24"/>
      <c r="Q110" s="24"/>
      <c r="R110" s="24"/>
      <c r="S110" s="24"/>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row>
    <row r="111" spans="1:19" s="25" customFormat="1" ht="30">
      <c r="A111" s="19" t="s">
        <v>161</v>
      </c>
      <c r="B111" s="56" t="s">
        <v>162</v>
      </c>
      <c r="C111" s="30">
        <f aca="true" t="shared" si="37" ref="C111:H111">C112+C113+C114+C115</f>
        <v>0</v>
      </c>
      <c r="D111" s="30">
        <f t="shared" si="37"/>
        <v>0</v>
      </c>
      <c r="E111" s="30">
        <f t="shared" si="37"/>
        <v>0</v>
      </c>
      <c r="F111" s="30">
        <f t="shared" si="37"/>
        <v>0</v>
      </c>
      <c r="G111" s="30">
        <f t="shared" si="37"/>
        <v>0</v>
      </c>
      <c r="H111" s="30">
        <f t="shared" si="37"/>
        <v>0</v>
      </c>
      <c r="I111" s="22"/>
      <c r="J111" s="54"/>
      <c r="K111" s="18"/>
      <c r="L111" s="23"/>
      <c r="M111" s="23"/>
      <c r="N111" s="23"/>
      <c r="O111" s="23"/>
      <c r="P111" s="24"/>
      <c r="Q111" s="24"/>
      <c r="R111" s="24"/>
      <c r="S111" s="24"/>
    </row>
    <row r="112" spans="1:19" s="25" customFormat="1" ht="15">
      <c r="A112" s="19"/>
      <c r="B112" s="57" t="s">
        <v>163</v>
      </c>
      <c r="C112" s="30"/>
      <c r="D112" s="31"/>
      <c r="E112" s="31"/>
      <c r="F112" s="31"/>
      <c r="G112" s="53"/>
      <c r="H112" s="53"/>
      <c r="I112" s="22"/>
      <c r="J112" s="54"/>
      <c r="K112" s="18"/>
      <c r="L112" s="23"/>
      <c r="M112" s="23"/>
      <c r="N112" s="23"/>
      <c r="O112" s="23"/>
      <c r="P112" s="24"/>
      <c r="Q112" s="24"/>
      <c r="R112" s="24"/>
      <c r="S112" s="24"/>
    </row>
    <row r="113" spans="1:19" s="25" customFormat="1" ht="30">
      <c r="A113" s="19"/>
      <c r="B113" s="57" t="s">
        <v>164</v>
      </c>
      <c r="C113" s="30"/>
      <c r="D113" s="31"/>
      <c r="E113" s="31"/>
      <c r="F113" s="31"/>
      <c r="G113" s="53"/>
      <c r="H113" s="53"/>
      <c r="I113" s="22"/>
      <c r="J113" s="54"/>
      <c r="K113" s="18"/>
      <c r="L113" s="23"/>
      <c r="M113" s="23"/>
      <c r="N113" s="23"/>
      <c r="O113" s="23"/>
      <c r="P113" s="24"/>
      <c r="Q113" s="24"/>
      <c r="R113" s="24"/>
      <c r="S113" s="24"/>
    </row>
    <row r="114" spans="1:19" s="25" customFormat="1" ht="30">
      <c r="A114" s="19"/>
      <c r="B114" s="57" t="s">
        <v>165</v>
      </c>
      <c r="C114" s="30"/>
      <c r="D114" s="31"/>
      <c r="E114" s="31"/>
      <c r="F114" s="31"/>
      <c r="G114" s="53"/>
      <c r="H114" s="53"/>
      <c r="I114" s="22"/>
      <c r="J114" s="54"/>
      <c r="K114" s="18"/>
      <c r="L114" s="23"/>
      <c r="M114" s="23"/>
      <c r="N114" s="23"/>
      <c r="O114" s="23"/>
      <c r="P114" s="24"/>
      <c r="Q114" s="24"/>
      <c r="R114" s="24"/>
      <c r="S114" s="24"/>
    </row>
    <row r="115" spans="1:19" s="25" customFormat="1" ht="30">
      <c r="A115" s="19"/>
      <c r="B115" s="57" t="s">
        <v>166</v>
      </c>
      <c r="C115" s="30"/>
      <c r="D115" s="31"/>
      <c r="E115" s="31"/>
      <c r="F115" s="31"/>
      <c r="G115" s="53"/>
      <c r="H115" s="53"/>
      <c r="I115" s="22"/>
      <c r="J115" s="54"/>
      <c r="K115" s="18"/>
      <c r="L115" s="23"/>
      <c r="M115" s="23"/>
      <c r="N115" s="23"/>
      <c r="O115" s="23"/>
      <c r="P115" s="24"/>
      <c r="Q115" s="24"/>
      <c r="R115" s="24"/>
      <c r="S115" s="24"/>
    </row>
    <row r="116" spans="1:19" s="25" customFormat="1" ht="15">
      <c r="A116" s="19"/>
      <c r="B116" s="33" t="s">
        <v>122</v>
      </c>
      <c r="C116" s="30"/>
      <c r="D116" s="31"/>
      <c r="E116" s="31"/>
      <c r="F116" s="31"/>
      <c r="G116" s="53"/>
      <c r="H116" s="53"/>
      <c r="I116" s="22"/>
      <c r="J116" s="54"/>
      <c r="K116" s="18"/>
      <c r="L116" s="23"/>
      <c r="M116" s="23"/>
      <c r="N116" s="23"/>
      <c r="O116" s="23"/>
      <c r="P116" s="24"/>
      <c r="Q116" s="24"/>
      <c r="R116" s="24"/>
      <c r="S116" s="24"/>
    </row>
    <row r="117" spans="1:19" s="25" customFormat="1" ht="15">
      <c r="A117" s="19"/>
      <c r="B117" s="33" t="s">
        <v>167</v>
      </c>
      <c r="C117" s="21"/>
      <c r="D117" s="31">
        <v>17785560</v>
      </c>
      <c r="E117" s="31">
        <v>15635670</v>
      </c>
      <c r="F117" s="31"/>
      <c r="G117" s="32">
        <v>15635653.24</v>
      </c>
      <c r="H117" s="32">
        <f>G117-I117</f>
        <v>1431568</v>
      </c>
      <c r="I117" s="153">
        <v>14204085.24</v>
      </c>
      <c r="J117" s="22"/>
      <c r="K117" s="18"/>
      <c r="L117" s="23"/>
      <c r="M117" s="23"/>
      <c r="N117" s="23"/>
      <c r="O117" s="23"/>
      <c r="P117" s="24"/>
      <c r="Q117" s="24"/>
      <c r="R117" s="24"/>
      <c r="S117" s="24"/>
    </row>
    <row r="118" spans="1:19" s="25" customFormat="1" ht="15">
      <c r="A118" s="19"/>
      <c r="B118" s="33" t="s">
        <v>122</v>
      </c>
      <c r="C118" s="21"/>
      <c r="D118" s="31"/>
      <c r="E118" s="31"/>
      <c r="F118" s="31"/>
      <c r="G118" s="32"/>
      <c r="H118" s="32"/>
      <c r="I118" s="153"/>
      <c r="J118" s="22"/>
      <c r="K118" s="18"/>
      <c r="L118" s="23"/>
      <c r="M118" s="23"/>
      <c r="N118" s="23"/>
      <c r="O118" s="23"/>
      <c r="P118" s="24"/>
      <c r="Q118" s="24"/>
      <c r="R118" s="24"/>
      <c r="S118" s="24"/>
    </row>
    <row r="119" spans="1:255" s="25" customFormat="1" ht="16.5" customHeight="1">
      <c r="A119" s="19"/>
      <c r="B119" s="33" t="s">
        <v>168</v>
      </c>
      <c r="C119" s="30"/>
      <c r="D119" s="31">
        <v>3528000</v>
      </c>
      <c r="E119" s="31">
        <v>3479000</v>
      </c>
      <c r="F119" s="31"/>
      <c r="G119" s="43">
        <v>3128820</v>
      </c>
      <c r="H119" s="32">
        <f>G119-I119</f>
        <v>300000</v>
      </c>
      <c r="I119" s="155">
        <v>2828820</v>
      </c>
      <c r="J119" s="58"/>
      <c r="K119" s="18"/>
      <c r="L119" s="23"/>
      <c r="M119" s="23"/>
      <c r="N119" s="23"/>
      <c r="O119" s="23"/>
      <c r="P119" s="24"/>
      <c r="Q119" s="24"/>
      <c r="R119" s="24"/>
      <c r="S119" s="24"/>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c r="IH119" s="5"/>
      <c r="II119" s="5"/>
      <c r="IJ119" s="5"/>
      <c r="IK119" s="5"/>
      <c r="IL119" s="5"/>
      <c r="IM119" s="5"/>
      <c r="IN119" s="5"/>
      <c r="IO119" s="5"/>
      <c r="IP119" s="5"/>
      <c r="IQ119" s="5"/>
      <c r="IR119" s="5"/>
      <c r="IS119" s="5"/>
      <c r="IT119" s="5"/>
      <c r="IU119" s="5"/>
    </row>
    <row r="120" spans="1:255" s="25" customFormat="1" ht="16.5" customHeight="1">
      <c r="A120" s="19" t="s">
        <v>169</v>
      </c>
      <c r="B120" s="33" t="s">
        <v>122</v>
      </c>
      <c r="C120" s="30"/>
      <c r="D120" s="31"/>
      <c r="E120" s="31"/>
      <c r="F120" s="31"/>
      <c r="G120" s="151">
        <v>-30584.75</v>
      </c>
      <c r="H120" s="32">
        <f>G120-I120</f>
        <v>0</v>
      </c>
      <c r="I120" s="155">
        <v>-30584.75</v>
      </c>
      <c r="J120" s="58"/>
      <c r="K120" s="18"/>
      <c r="L120" s="23"/>
      <c r="M120" s="23"/>
      <c r="N120" s="23"/>
      <c r="O120" s="23"/>
      <c r="P120" s="24"/>
      <c r="Q120" s="24"/>
      <c r="R120" s="24"/>
      <c r="S120" s="24"/>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c r="IS120" s="5"/>
      <c r="IT120" s="5"/>
      <c r="IU120" s="5"/>
    </row>
    <row r="121" spans="1:19" s="25" customFormat="1" ht="16.5" customHeight="1">
      <c r="A121" s="19"/>
      <c r="B121" s="26" t="s">
        <v>170</v>
      </c>
      <c r="C121" s="27">
        <f aca="true" t="shared" si="38" ref="C121:H121">+C122+C126+C130+C134+C140</f>
        <v>0</v>
      </c>
      <c r="D121" s="27">
        <f t="shared" si="38"/>
        <v>37233160</v>
      </c>
      <c r="E121" s="27">
        <f t="shared" si="38"/>
        <v>37200000</v>
      </c>
      <c r="F121" s="27">
        <f t="shared" si="38"/>
        <v>0</v>
      </c>
      <c r="G121" s="27">
        <f t="shared" si="38"/>
        <v>33841388.56</v>
      </c>
      <c r="H121" s="27">
        <f t="shared" si="38"/>
        <v>3307074.2599999993</v>
      </c>
      <c r="I121" s="22"/>
      <c r="J121" s="22"/>
      <c r="K121" s="18"/>
      <c r="L121" s="23"/>
      <c r="M121" s="23"/>
      <c r="N121" s="23"/>
      <c r="O121" s="23"/>
      <c r="P121" s="24"/>
      <c r="Q121" s="24"/>
      <c r="R121" s="24"/>
      <c r="S121" s="24"/>
    </row>
    <row r="122" spans="1:255" ht="16.5" customHeight="1">
      <c r="A122" s="34"/>
      <c r="B122" s="26" t="s">
        <v>171</v>
      </c>
      <c r="C122" s="21">
        <f aca="true" t="shared" si="39" ref="C122:H122">+C123+C124</f>
        <v>0</v>
      </c>
      <c r="D122" s="21">
        <f t="shared" si="39"/>
        <v>21253160</v>
      </c>
      <c r="E122" s="21">
        <f t="shared" si="39"/>
        <v>21193000</v>
      </c>
      <c r="F122" s="21">
        <f t="shared" si="39"/>
        <v>0</v>
      </c>
      <c r="G122" s="21">
        <f t="shared" si="39"/>
        <v>19342257.88</v>
      </c>
      <c r="H122" s="21">
        <f t="shared" si="39"/>
        <v>1897548.2099999986</v>
      </c>
      <c r="I122" s="22"/>
      <c r="J122" s="22"/>
      <c r="K122" s="18"/>
      <c r="L122" s="23"/>
      <c r="M122" s="23"/>
      <c r="N122" s="23"/>
      <c r="O122" s="23"/>
      <c r="P122" s="24"/>
      <c r="Q122" s="24"/>
      <c r="R122" s="24"/>
      <c r="S122" s="24"/>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25"/>
      <c r="II122" s="25"/>
      <c r="IJ122" s="25"/>
      <c r="IK122" s="25"/>
      <c r="IL122" s="25"/>
      <c r="IM122" s="25"/>
      <c r="IN122" s="25"/>
      <c r="IO122" s="25"/>
      <c r="IP122" s="25"/>
      <c r="IQ122" s="25"/>
      <c r="IR122" s="25"/>
      <c r="IS122" s="25"/>
      <c r="IT122" s="25"/>
      <c r="IU122" s="25"/>
    </row>
    <row r="123" spans="1:255" ht="16.5" customHeight="1">
      <c r="A123" s="34"/>
      <c r="B123" s="59" t="s">
        <v>172</v>
      </c>
      <c r="C123" s="30"/>
      <c r="D123" s="31">
        <v>20663000</v>
      </c>
      <c r="E123" s="31">
        <v>20604000</v>
      </c>
      <c r="F123" s="31"/>
      <c r="G123" s="32">
        <v>18844133.32</v>
      </c>
      <c r="H123" s="32">
        <f aca="true" t="shared" si="40" ref="H123:H135">G123-I123</f>
        <v>1847623.6499999985</v>
      </c>
      <c r="I123" s="153">
        <v>16996509.67</v>
      </c>
      <c r="J123" s="22"/>
      <c r="K123" s="18"/>
      <c r="L123" s="23"/>
      <c r="M123" s="23"/>
      <c r="N123" s="23"/>
      <c r="O123" s="23"/>
      <c r="P123" s="24"/>
      <c r="Q123" s="24"/>
      <c r="R123" s="24"/>
      <c r="S123" s="24"/>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c r="II123" s="25"/>
      <c r="IJ123" s="25"/>
      <c r="IK123" s="25"/>
      <c r="IL123" s="25"/>
      <c r="IM123" s="25"/>
      <c r="IN123" s="25"/>
      <c r="IO123" s="25"/>
      <c r="IP123" s="25"/>
      <c r="IQ123" s="25"/>
      <c r="IR123" s="25"/>
      <c r="IS123" s="25"/>
      <c r="IT123" s="25"/>
      <c r="IU123" s="25"/>
    </row>
    <row r="124" spans="1:19" s="25" customFormat="1" ht="16.5" customHeight="1">
      <c r="A124" s="19" t="s">
        <v>173</v>
      </c>
      <c r="B124" s="59" t="s">
        <v>174</v>
      </c>
      <c r="C124" s="30"/>
      <c r="D124" s="31">
        <v>590160</v>
      </c>
      <c r="E124" s="31">
        <v>589000</v>
      </c>
      <c r="F124" s="31"/>
      <c r="G124" s="60">
        <v>498124.56</v>
      </c>
      <c r="H124" s="32">
        <f t="shared" si="40"/>
        <v>49924.56</v>
      </c>
      <c r="I124" s="157">
        <v>448200</v>
      </c>
      <c r="J124" s="22"/>
      <c r="K124" s="18"/>
      <c r="L124" s="23"/>
      <c r="M124" s="23"/>
      <c r="N124" s="23"/>
      <c r="O124" s="23"/>
      <c r="P124" s="24"/>
      <c r="Q124" s="24"/>
      <c r="R124" s="24"/>
      <c r="S124" s="24"/>
    </row>
    <row r="125" spans="1:19" s="25" customFormat="1" ht="16.5" customHeight="1">
      <c r="A125" s="19" t="s">
        <v>175</v>
      </c>
      <c r="B125" s="33" t="s">
        <v>122</v>
      </c>
      <c r="C125" s="30"/>
      <c r="D125" s="31"/>
      <c r="E125" s="31"/>
      <c r="F125" s="31"/>
      <c r="G125" s="60">
        <v>-6810.65</v>
      </c>
      <c r="H125" s="32">
        <f t="shared" si="40"/>
        <v>-160.4399999999996</v>
      </c>
      <c r="I125" s="157">
        <v>-6650.21</v>
      </c>
      <c r="J125" s="22"/>
      <c r="K125" s="18"/>
      <c r="L125" s="23"/>
      <c r="M125" s="23"/>
      <c r="N125" s="23"/>
      <c r="O125" s="23"/>
      <c r="P125" s="24"/>
      <c r="Q125" s="24"/>
      <c r="R125" s="24"/>
      <c r="S125" s="24"/>
    </row>
    <row r="126" spans="1:19" s="25" customFormat="1" ht="16.5" customHeight="1">
      <c r="A126" s="19"/>
      <c r="B126" s="61" t="s">
        <v>176</v>
      </c>
      <c r="C126" s="30">
        <f aca="true" t="shared" si="41" ref="C126:H126">C127+C128</f>
        <v>0</v>
      </c>
      <c r="D126" s="30">
        <f t="shared" si="41"/>
        <v>6241000</v>
      </c>
      <c r="E126" s="30">
        <f t="shared" si="41"/>
        <v>6198000</v>
      </c>
      <c r="F126" s="30">
        <f t="shared" si="41"/>
        <v>0</v>
      </c>
      <c r="G126" s="30">
        <f t="shared" si="41"/>
        <v>5640547.54</v>
      </c>
      <c r="H126" s="30">
        <f t="shared" si="41"/>
        <v>546215.8600000003</v>
      </c>
      <c r="I126" s="22"/>
      <c r="J126" s="22"/>
      <c r="K126" s="18"/>
      <c r="L126" s="23"/>
      <c r="M126" s="23"/>
      <c r="N126" s="23"/>
      <c r="O126" s="23"/>
      <c r="P126" s="24"/>
      <c r="Q126" s="24"/>
      <c r="R126" s="24"/>
      <c r="S126" s="24"/>
    </row>
    <row r="127" spans="1:19" s="25" customFormat="1" ht="16.5" customHeight="1">
      <c r="A127" s="62" t="s">
        <v>177</v>
      </c>
      <c r="B127" s="59" t="s">
        <v>172</v>
      </c>
      <c r="C127" s="30"/>
      <c r="D127" s="31">
        <v>6241000</v>
      </c>
      <c r="E127" s="31">
        <v>6198000</v>
      </c>
      <c r="F127" s="31"/>
      <c r="G127" s="60">
        <v>5640547.54</v>
      </c>
      <c r="H127" s="32">
        <f t="shared" si="40"/>
        <v>546215.8600000003</v>
      </c>
      <c r="I127" s="157">
        <v>5094331.68</v>
      </c>
      <c r="J127" s="22"/>
      <c r="K127" s="18"/>
      <c r="L127" s="23"/>
      <c r="M127" s="23"/>
      <c r="N127" s="23"/>
      <c r="O127" s="23"/>
      <c r="P127" s="24"/>
      <c r="Q127" s="24"/>
      <c r="R127" s="24"/>
      <c r="S127" s="24"/>
    </row>
    <row r="128" spans="1:19" s="25" customFormat="1" ht="16.5" customHeight="1">
      <c r="A128" s="62"/>
      <c r="B128" s="59" t="s">
        <v>178</v>
      </c>
      <c r="C128" s="30"/>
      <c r="D128" s="31"/>
      <c r="E128" s="31"/>
      <c r="F128" s="31"/>
      <c r="G128" s="60"/>
      <c r="H128" s="60"/>
      <c r="I128" s="157"/>
      <c r="J128" s="22"/>
      <c r="K128" s="18"/>
      <c r="L128" s="23"/>
      <c r="M128" s="23"/>
      <c r="N128" s="23"/>
      <c r="O128" s="23"/>
      <c r="P128" s="24"/>
      <c r="Q128" s="24"/>
      <c r="R128" s="24"/>
      <c r="S128" s="24"/>
    </row>
    <row r="129" spans="1:19" s="25" customFormat="1" ht="16.5" customHeight="1">
      <c r="A129" s="63" t="s">
        <v>179</v>
      </c>
      <c r="B129" s="33" t="s">
        <v>122</v>
      </c>
      <c r="C129" s="30"/>
      <c r="D129" s="31"/>
      <c r="E129" s="31"/>
      <c r="F129" s="31"/>
      <c r="G129" s="60">
        <v>-6934.66</v>
      </c>
      <c r="H129" s="32">
        <f t="shared" si="40"/>
        <v>-25.139999999999418</v>
      </c>
      <c r="I129" s="157">
        <v>-6909.52</v>
      </c>
      <c r="J129" s="22"/>
      <c r="K129" s="18"/>
      <c r="L129" s="23"/>
      <c r="M129" s="23"/>
      <c r="N129" s="23"/>
      <c r="O129" s="23"/>
      <c r="P129" s="24"/>
      <c r="Q129" s="24"/>
      <c r="R129" s="24"/>
      <c r="S129" s="24"/>
    </row>
    <row r="130" spans="1:19" s="25" customFormat="1" ht="16.5" customHeight="1">
      <c r="A130" s="63"/>
      <c r="B130" s="64" t="s">
        <v>180</v>
      </c>
      <c r="C130" s="30">
        <f aca="true" t="shared" si="42" ref="C130:H130">+C131+C132</f>
        <v>0</v>
      </c>
      <c r="D130" s="30">
        <f t="shared" si="42"/>
        <v>504000</v>
      </c>
      <c r="E130" s="30">
        <f t="shared" si="42"/>
        <v>522000</v>
      </c>
      <c r="F130" s="30">
        <f t="shared" si="42"/>
        <v>0</v>
      </c>
      <c r="G130" s="30">
        <f t="shared" si="42"/>
        <v>478068.7</v>
      </c>
      <c r="H130" s="30">
        <f t="shared" si="42"/>
        <v>35014.20000000001</v>
      </c>
      <c r="I130" s="22"/>
      <c r="J130" s="22"/>
      <c r="K130" s="18"/>
      <c r="L130" s="23"/>
      <c r="M130" s="23"/>
      <c r="N130" s="23"/>
      <c r="O130" s="23"/>
      <c r="P130" s="24"/>
      <c r="Q130" s="24"/>
      <c r="R130" s="24"/>
      <c r="S130" s="24"/>
    </row>
    <row r="131" spans="1:255" s="25" customFormat="1" ht="16.5" customHeight="1">
      <c r="A131" s="63"/>
      <c r="B131" s="59" t="s">
        <v>172</v>
      </c>
      <c r="C131" s="30"/>
      <c r="D131" s="31">
        <v>504000</v>
      </c>
      <c r="E131" s="31">
        <v>522000</v>
      </c>
      <c r="F131" s="31"/>
      <c r="G131" s="32">
        <v>478068.7</v>
      </c>
      <c r="H131" s="32">
        <f t="shared" si="40"/>
        <v>35014.20000000001</v>
      </c>
      <c r="I131" s="153">
        <v>443054.5</v>
      </c>
      <c r="J131" s="4"/>
      <c r="K131" s="18"/>
      <c r="L131" s="23"/>
      <c r="M131" s="23"/>
      <c r="N131" s="23"/>
      <c r="O131" s="23"/>
      <c r="P131" s="24"/>
      <c r="Q131" s="24"/>
      <c r="R131" s="24"/>
      <c r="S131" s="24"/>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
      <c r="IG131" s="5"/>
      <c r="IH131" s="5"/>
      <c r="II131" s="5"/>
      <c r="IJ131" s="5"/>
      <c r="IK131" s="5"/>
      <c r="IL131" s="5"/>
      <c r="IM131" s="5"/>
      <c r="IN131" s="5"/>
      <c r="IO131" s="5"/>
      <c r="IP131" s="5"/>
      <c r="IQ131" s="5"/>
      <c r="IR131" s="5"/>
      <c r="IS131" s="5"/>
      <c r="IT131" s="5"/>
      <c r="IU131" s="5"/>
    </row>
    <row r="132" spans="1:255" s="25" customFormat="1" ht="16.5" customHeight="1">
      <c r="A132" s="63"/>
      <c r="B132" s="59" t="s">
        <v>181</v>
      </c>
      <c r="C132" s="30"/>
      <c r="D132" s="31"/>
      <c r="E132" s="31"/>
      <c r="F132" s="31"/>
      <c r="G132" s="32"/>
      <c r="H132" s="32"/>
      <c r="I132" s="153"/>
      <c r="J132" s="32"/>
      <c r="K132" s="18"/>
      <c r="L132" s="23"/>
      <c r="M132" s="23"/>
      <c r="N132" s="23"/>
      <c r="O132" s="23"/>
      <c r="P132" s="65"/>
      <c r="Q132" s="65"/>
      <c r="R132" s="65">
        <v>0.1</v>
      </c>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c r="IS132" s="5"/>
      <c r="IT132" s="5"/>
      <c r="IU132" s="5"/>
    </row>
    <row r="133" spans="1:255" s="25" customFormat="1" ht="16.5" customHeight="1">
      <c r="A133" s="19" t="s">
        <v>182</v>
      </c>
      <c r="B133" s="33" t="s">
        <v>122</v>
      </c>
      <c r="C133" s="30"/>
      <c r="D133" s="31"/>
      <c r="E133" s="31"/>
      <c r="F133" s="31"/>
      <c r="G133" s="32">
        <v>-1883.2</v>
      </c>
      <c r="H133" s="32">
        <f t="shared" si="40"/>
        <v>-493</v>
      </c>
      <c r="I133" s="153">
        <v>-1390.2</v>
      </c>
      <c r="J133" s="4"/>
      <c r="K133" s="18"/>
      <c r="L133" s="23"/>
      <c r="M133" s="23"/>
      <c r="N133" s="23"/>
      <c r="O133" s="23"/>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c r="IH133" s="5"/>
      <c r="II133" s="5"/>
      <c r="IJ133" s="5"/>
      <c r="IK133" s="5"/>
      <c r="IL133" s="5"/>
      <c r="IM133" s="5"/>
      <c r="IN133" s="5"/>
      <c r="IO133" s="5"/>
      <c r="IP133" s="5"/>
      <c r="IQ133" s="5"/>
      <c r="IR133" s="5"/>
      <c r="IS133" s="5"/>
      <c r="IT133" s="5"/>
      <c r="IU133" s="5"/>
    </row>
    <row r="134" spans="1:19" ht="16.5" customHeight="1">
      <c r="A134" s="34" t="s">
        <v>183</v>
      </c>
      <c r="B134" s="64" t="s">
        <v>184</v>
      </c>
      <c r="C134" s="21">
        <f aca="true" t="shared" si="43" ref="C134:H134">+C135+C136+C137+C138</f>
        <v>0</v>
      </c>
      <c r="D134" s="21">
        <f t="shared" si="43"/>
        <v>8066000</v>
      </c>
      <c r="E134" s="21">
        <f t="shared" si="43"/>
        <v>8092000</v>
      </c>
      <c r="F134" s="21">
        <f t="shared" si="43"/>
        <v>0</v>
      </c>
      <c r="G134" s="21">
        <f t="shared" si="43"/>
        <v>7300792.44</v>
      </c>
      <c r="H134" s="21">
        <f t="shared" si="43"/>
        <v>718285.4900000002</v>
      </c>
      <c r="I134" s="22"/>
      <c r="K134" s="18"/>
      <c r="L134" s="23"/>
      <c r="M134" s="23"/>
      <c r="N134" s="23"/>
      <c r="O134" s="23"/>
      <c r="P134" s="24"/>
      <c r="Q134" s="24"/>
      <c r="R134" s="24"/>
      <c r="S134" s="24"/>
    </row>
    <row r="135" spans="1:19" ht="16.5" customHeight="1">
      <c r="A135" s="34" t="s">
        <v>185</v>
      </c>
      <c r="B135" s="29" t="s">
        <v>127</v>
      </c>
      <c r="C135" s="30"/>
      <c r="D135" s="31">
        <v>8066000</v>
      </c>
      <c r="E135" s="31">
        <v>8092000</v>
      </c>
      <c r="F135" s="31"/>
      <c r="G135" s="32">
        <v>7300792.44</v>
      </c>
      <c r="H135" s="32">
        <f t="shared" si="40"/>
        <v>718285.4900000002</v>
      </c>
      <c r="I135" s="153">
        <v>6582506.95</v>
      </c>
      <c r="K135" s="18"/>
      <c r="L135" s="23"/>
      <c r="M135" s="23"/>
      <c r="N135" s="23"/>
      <c r="O135" s="23"/>
      <c r="P135" s="24"/>
      <c r="Q135" s="24"/>
      <c r="R135" s="24"/>
      <c r="S135" s="24"/>
    </row>
    <row r="136" spans="1:255" ht="30">
      <c r="A136" s="34"/>
      <c r="B136" s="29" t="s">
        <v>186</v>
      </c>
      <c r="C136" s="30"/>
      <c r="D136" s="31"/>
      <c r="E136" s="31"/>
      <c r="F136" s="31"/>
      <c r="G136" s="32"/>
      <c r="H136" s="32"/>
      <c r="I136" s="22"/>
      <c r="J136" s="22"/>
      <c r="K136" s="18"/>
      <c r="L136" s="23"/>
      <c r="M136" s="23"/>
      <c r="N136" s="23"/>
      <c r="O136" s="23"/>
      <c r="P136" s="24"/>
      <c r="Q136" s="24"/>
      <c r="R136" s="24"/>
      <c r="S136" s="24"/>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c r="GV136" s="25"/>
      <c r="GW136" s="25"/>
      <c r="GX136" s="25"/>
      <c r="GY136" s="25"/>
      <c r="GZ136" s="25"/>
      <c r="HA136" s="25"/>
      <c r="HB136" s="25"/>
      <c r="HC136" s="25"/>
      <c r="HD136" s="25"/>
      <c r="HE136" s="25"/>
      <c r="HF136" s="25"/>
      <c r="HG136" s="25"/>
      <c r="HH136" s="25"/>
      <c r="HI136" s="25"/>
      <c r="HJ136" s="25"/>
      <c r="HK136" s="25"/>
      <c r="HL136" s="25"/>
      <c r="HM136" s="25"/>
      <c r="HN136" s="25"/>
      <c r="HO136" s="25"/>
      <c r="HP136" s="25"/>
      <c r="HQ136" s="25"/>
      <c r="HR136" s="25"/>
      <c r="HS136" s="25"/>
      <c r="HT136" s="25"/>
      <c r="HU136" s="25"/>
      <c r="HV136" s="25"/>
      <c r="HW136" s="25"/>
      <c r="HX136" s="25"/>
      <c r="HY136" s="25"/>
      <c r="HZ136" s="25"/>
      <c r="IA136" s="25"/>
      <c r="IB136" s="25"/>
      <c r="IC136" s="25"/>
      <c r="ID136" s="25"/>
      <c r="IE136" s="25"/>
      <c r="IF136" s="25"/>
      <c r="IG136" s="25"/>
      <c r="IH136" s="25"/>
      <c r="II136" s="25"/>
      <c r="IJ136" s="25"/>
      <c r="IK136" s="25"/>
      <c r="IL136" s="25"/>
      <c r="IM136" s="25"/>
      <c r="IN136" s="25"/>
      <c r="IO136" s="25"/>
      <c r="IP136" s="25"/>
      <c r="IQ136" s="25"/>
      <c r="IR136" s="25"/>
      <c r="IS136" s="25"/>
      <c r="IT136" s="25"/>
      <c r="IU136" s="25"/>
    </row>
    <row r="137" spans="1:19" ht="30">
      <c r="A137" s="34" t="s">
        <v>187</v>
      </c>
      <c r="B137" s="29" t="s">
        <v>188</v>
      </c>
      <c r="C137" s="30"/>
      <c r="D137" s="31"/>
      <c r="E137" s="31"/>
      <c r="F137" s="31"/>
      <c r="G137" s="32"/>
      <c r="H137" s="32"/>
      <c r="I137" s="22"/>
      <c r="K137" s="18"/>
      <c r="L137" s="23"/>
      <c r="M137" s="23"/>
      <c r="N137" s="23"/>
      <c r="O137" s="23"/>
      <c r="P137" s="24"/>
      <c r="Q137" s="24"/>
      <c r="R137" s="24"/>
      <c r="S137" s="24"/>
    </row>
    <row r="138" spans="1:19" ht="30">
      <c r="A138" s="34" t="s">
        <v>189</v>
      </c>
      <c r="B138" s="29" t="s">
        <v>190</v>
      </c>
      <c r="C138" s="30"/>
      <c r="D138" s="31"/>
      <c r="E138" s="31"/>
      <c r="F138" s="31"/>
      <c r="G138" s="32"/>
      <c r="H138" s="32"/>
      <c r="I138" s="22"/>
      <c r="K138" s="18"/>
      <c r="L138" s="23"/>
      <c r="M138" s="23"/>
      <c r="N138" s="23"/>
      <c r="O138" s="23"/>
      <c r="P138" s="24"/>
      <c r="Q138" s="24"/>
      <c r="R138" s="24"/>
      <c r="S138" s="24"/>
    </row>
    <row r="139" spans="1:255" s="25" customFormat="1" ht="15">
      <c r="A139" s="19" t="s">
        <v>191</v>
      </c>
      <c r="B139" s="33" t="s">
        <v>122</v>
      </c>
      <c r="C139" s="30"/>
      <c r="D139" s="31"/>
      <c r="E139" s="31"/>
      <c r="F139" s="31"/>
      <c r="G139" s="32">
        <v>-7415.05</v>
      </c>
      <c r="H139" s="32">
        <f>G139-I139</f>
        <v>-186.92000000000007</v>
      </c>
      <c r="I139" s="158">
        <v>-7228.13</v>
      </c>
      <c r="J139" s="4"/>
      <c r="K139" s="18"/>
      <c r="L139" s="23"/>
      <c r="M139" s="23"/>
      <c r="N139" s="23"/>
      <c r="O139" s="23"/>
      <c r="P139" s="24"/>
      <c r="Q139" s="24"/>
      <c r="R139" s="24"/>
      <c r="S139" s="24"/>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c r="IL139" s="5"/>
      <c r="IM139" s="5"/>
      <c r="IN139" s="5"/>
      <c r="IO139" s="5"/>
      <c r="IP139" s="5"/>
      <c r="IQ139" s="5"/>
      <c r="IR139" s="5"/>
      <c r="IS139" s="5"/>
      <c r="IT139" s="5"/>
      <c r="IU139" s="5"/>
    </row>
    <row r="140" spans="1:15" ht="15">
      <c r="A140" s="34"/>
      <c r="B140" s="64" t="s">
        <v>192</v>
      </c>
      <c r="C140" s="30">
        <f aca="true" t="shared" si="44" ref="C140:H140">+C141+C143+C142</f>
        <v>0</v>
      </c>
      <c r="D140" s="30">
        <f t="shared" si="44"/>
        <v>1169000</v>
      </c>
      <c r="E140" s="30">
        <f t="shared" si="44"/>
        <v>1195000</v>
      </c>
      <c r="F140" s="30">
        <f t="shared" si="44"/>
        <v>0</v>
      </c>
      <c r="G140" s="30">
        <f t="shared" si="44"/>
        <v>1079722</v>
      </c>
      <c r="H140" s="30">
        <f t="shared" si="44"/>
        <v>110010.5</v>
      </c>
      <c r="I140" s="22"/>
      <c r="K140" s="18"/>
      <c r="L140" s="23"/>
      <c r="M140" s="23"/>
      <c r="N140" s="23"/>
      <c r="O140" s="23"/>
    </row>
    <row r="141" spans="1:15" ht="16.5" customHeight="1">
      <c r="A141" s="34"/>
      <c r="B141" s="59" t="s">
        <v>172</v>
      </c>
      <c r="C141" s="30"/>
      <c r="D141" s="31">
        <v>1169000</v>
      </c>
      <c r="E141" s="31">
        <v>1195000</v>
      </c>
      <c r="F141" s="31"/>
      <c r="G141" s="32">
        <v>1079722</v>
      </c>
      <c r="H141" s="32">
        <f>G141-I141</f>
        <v>110010.5</v>
      </c>
      <c r="I141" s="153">
        <v>969711.5</v>
      </c>
      <c r="K141" s="18"/>
      <c r="L141" s="23"/>
      <c r="M141" s="23"/>
      <c r="N141" s="23"/>
      <c r="O141" s="23"/>
    </row>
    <row r="142" spans="1:15" ht="16.5" customHeight="1">
      <c r="A142" s="34"/>
      <c r="B142" s="59" t="s">
        <v>178</v>
      </c>
      <c r="C142" s="30"/>
      <c r="D142" s="31"/>
      <c r="E142" s="31"/>
      <c r="F142" s="31"/>
      <c r="G142" s="32"/>
      <c r="H142" s="32"/>
      <c r="I142" s="22"/>
      <c r="K142" s="18"/>
      <c r="L142" s="23"/>
      <c r="M142" s="23"/>
      <c r="N142" s="23"/>
      <c r="O142" s="23"/>
    </row>
    <row r="143" spans="1:15" ht="16.5" customHeight="1">
      <c r="A143" s="34"/>
      <c r="B143" s="59" t="s">
        <v>181</v>
      </c>
      <c r="C143" s="30"/>
      <c r="D143" s="31"/>
      <c r="E143" s="31"/>
      <c r="F143" s="31"/>
      <c r="G143" s="32"/>
      <c r="H143" s="32"/>
      <c r="I143" s="22"/>
      <c r="K143" s="18"/>
      <c r="L143" s="23"/>
      <c r="M143" s="23"/>
      <c r="N143" s="23"/>
      <c r="O143" s="23"/>
    </row>
    <row r="144" spans="1:15" ht="16.5" customHeight="1">
      <c r="A144" s="34"/>
      <c r="B144" s="33" t="s">
        <v>122</v>
      </c>
      <c r="C144" s="30"/>
      <c r="D144" s="31"/>
      <c r="E144" s="31"/>
      <c r="F144" s="31"/>
      <c r="G144" s="32">
        <v>-2606</v>
      </c>
      <c r="H144" s="32">
        <f>G144-I144</f>
        <v>-1326</v>
      </c>
      <c r="I144" s="153">
        <v>-1280</v>
      </c>
      <c r="K144" s="18"/>
      <c r="L144" s="23"/>
      <c r="M144" s="23"/>
      <c r="N144" s="23"/>
      <c r="O144" s="23"/>
    </row>
    <row r="145" spans="1:15" ht="16.5" customHeight="1">
      <c r="A145" s="34"/>
      <c r="B145" s="33" t="s">
        <v>193</v>
      </c>
      <c r="C145" s="30"/>
      <c r="D145" s="31">
        <v>167000</v>
      </c>
      <c r="E145" s="31">
        <v>160000</v>
      </c>
      <c r="F145" s="31"/>
      <c r="G145" s="49">
        <v>149506.02</v>
      </c>
      <c r="H145" s="32">
        <f>G145-I145</f>
        <v>14998.399999999994</v>
      </c>
      <c r="I145" s="159">
        <v>134507.62</v>
      </c>
      <c r="K145" s="18"/>
      <c r="L145" s="23"/>
      <c r="M145" s="23"/>
      <c r="N145" s="23"/>
      <c r="O145" s="23"/>
    </row>
    <row r="146" spans="1:15" ht="16.5" customHeight="1">
      <c r="A146" s="34"/>
      <c r="B146" s="33" t="s">
        <v>122</v>
      </c>
      <c r="C146" s="30"/>
      <c r="D146" s="31"/>
      <c r="E146" s="31"/>
      <c r="F146" s="31"/>
      <c r="G146" s="49"/>
      <c r="H146" s="49"/>
      <c r="I146" s="22"/>
      <c r="K146" s="18"/>
      <c r="L146" s="23"/>
      <c r="M146" s="23"/>
      <c r="N146" s="23"/>
      <c r="O146" s="23"/>
    </row>
    <row r="147" spans="1:15" ht="16.5" customHeight="1">
      <c r="A147" s="34"/>
      <c r="B147" s="26" t="s">
        <v>194</v>
      </c>
      <c r="C147" s="27">
        <f aca="true" t="shared" si="45" ref="C147:H147">+C148+C155</f>
        <v>0</v>
      </c>
      <c r="D147" s="27">
        <f t="shared" si="45"/>
        <v>92909180</v>
      </c>
      <c r="E147" s="27">
        <f t="shared" si="45"/>
        <v>92628500</v>
      </c>
      <c r="F147" s="27">
        <f t="shared" si="45"/>
        <v>0</v>
      </c>
      <c r="G147" s="27">
        <f t="shared" si="45"/>
        <v>84467318.36</v>
      </c>
      <c r="H147" s="27">
        <f t="shared" si="45"/>
        <v>7169756.760000005</v>
      </c>
      <c r="I147" s="22"/>
      <c r="K147" s="18"/>
      <c r="L147" s="23"/>
      <c r="M147" s="23"/>
      <c r="N147" s="23"/>
      <c r="O147" s="23"/>
    </row>
    <row r="148" spans="1:15" ht="16.5" customHeight="1">
      <c r="A148" s="34"/>
      <c r="B148" s="26" t="s">
        <v>195</v>
      </c>
      <c r="C148" s="30">
        <f aca="true" t="shared" si="46" ref="C148:H148">C149+C152+C151+C153+C150</f>
        <v>0</v>
      </c>
      <c r="D148" s="30">
        <f t="shared" si="46"/>
        <v>92909180</v>
      </c>
      <c r="E148" s="30">
        <f t="shared" si="46"/>
        <v>92628500</v>
      </c>
      <c r="F148" s="30">
        <f t="shared" si="46"/>
        <v>0</v>
      </c>
      <c r="G148" s="30">
        <f t="shared" si="46"/>
        <v>84467318.36</v>
      </c>
      <c r="H148" s="30">
        <f t="shared" si="46"/>
        <v>7169756.760000005</v>
      </c>
      <c r="I148" s="22"/>
      <c r="K148" s="18"/>
      <c r="L148" s="23"/>
      <c r="M148" s="23"/>
      <c r="N148" s="23"/>
      <c r="O148" s="23"/>
    </row>
    <row r="149" spans="1:15" ht="16.5" customHeight="1">
      <c r="A149" s="34"/>
      <c r="B149" s="29" t="s">
        <v>127</v>
      </c>
      <c r="C149" s="30"/>
      <c r="D149" s="31">
        <v>84757680</v>
      </c>
      <c r="E149" s="31">
        <v>84477000</v>
      </c>
      <c r="F149" s="31"/>
      <c r="G149" s="32">
        <v>76315818.36</v>
      </c>
      <c r="H149" s="32">
        <f>G149-I149</f>
        <v>7169756.760000005</v>
      </c>
      <c r="I149" s="153">
        <v>69146061.6</v>
      </c>
      <c r="K149" s="18"/>
      <c r="L149" s="23"/>
      <c r="M149" s="23"/>
      <c r="N149" s="23"/>
      <c r="O149" s="23"/>
    </row>
    <row r="150" spans="1:15" ht="16.5" customHeight="1">
      <c r="A150" s="34"/>
      <c r="B150" s="59" t="s">
        <v>178</v>
      </c>
      <c r="C150" s="30"/>
      <c r="D150" s="31">
        <v>8151500</v>
      </c>
      <c r="E150" s="31">
        <v>8151500</v>
      </c>
      <c r="F150" s="31"/>
      <c r="G150" s="32">
        <v>8151500</v>
      </c>
      <c r="H150" s="32">
        <f>G150-I150</f>
        <v>0</v>
      </c>
      <c r="I150" s="153">
        <v>8151500</v>
      </c>
      <c r="K150" s="18"/>
      <c r="L150" s="23"/>
      <c r="M150" s="23"/>
      <c r="N150" s="23"/>
      <c r="O150" s="23"/>
    </row>
    <row r="151" spans="1:15" ht="16.5" customHeight="1">
      <c r="A151" s="34"/>
      <c r="B151" s="29" t="s">
        <v>196</v>
      </c>
      <c r="C151" s="30"/>
      <c r="D151" s="31"/>
      <c r="E151" s="31"/>
      <c r="F151" s="31"/>
      <c r="G151" s="32"/>
      <c r="H151" s="32"/>
      <c r="I151" s="22"/>
      <c r="K151" s="18"/>
      <c r="L151" s="23"/>
      <c r="M151" s="23"/>
      <c r="N151" s="23"/>
      <c r="O151" s="23"/>
    </row>
    <row r="152" spans="1:15" ht="30">
      <c r="A152" s="34"/>
      <c r="B152" s="29" t="s">
        <v>197</v>
      </c>
      <c r="C152" s="30"/>
      <c r="D152" s="31"/>
      <c r="E152" s="31"/>
      <c r="F152" s="31"/>
      <c r="G152" s="49"/>
      <c r="H152" s="49"/>
      <c r="I152" s="67"/>
      <c r="K152" s="18"/>
      <c r="L152" s="23"/>
      <c r="M152" s="23"/>
      <c r="N152" s="23"/>
      <c r="O152" s="23"/>
    </row>
    <row r="153" spans="1:15" ht="15">
      <c r="A153" s="34"/>
      <c r="B153" s="68" t="s">
        <v>198</v>
      </c>
      <c r="C153" s="30"/>
      <c r="D153" s="31"/>
      <c r="E153" s="31"/>
      <c r="F153" s="31"/>
      <c r="G153" s="32"/>
      <c r="H153" s="32"/>
      <c r="I153" s="22"/>
      <c r="K153" s="18"/>
      <c r="L153" s="23"/>
      <c r="M153" s="23"/>
      <c r="N153" s="23"/>
      <c r="O153" s="23"/>
    </row>
    <row r="154" spans="1:15" ht="15">
      <c r="A154" s="34"/>
      <c r="B154" s="33" t="s">
        <v>122</v>
      </c>
      <c r="C154" s="30"/>
      <c r="D154" s="31"/>
      <c r="E154" s="31"/>
      <c r="F154" s="31"/>
      <c r="G154" s="32">
        <v>-50970.22</v>
      </c>
      <c r="H154" s="32">
        <f>G154-I154</f>
        <v>2891.6100000000006</v>
      </c>
      <c r="I154" s="153">
        <v>-53861.83</v>
      </c>
      <c r="K154" s="18"/>
      <c r="L154" s="23"/>
      <c r="M154" s="23"/>
      <c r="N154" s="23"/>
      <c r="O154" s="23"/>
    </row>
    <row r="155" spans="1:15" ht="15">
      <c r="A155" s="34"/>
      <c r="B155" s="26" t="s">
        <v>199</v>
      </c>
      <c r="C155" s="30">
        <f aca="true" t="shared" si="47" ref="C155:H155">C156+C157+C158</f>
        <v>0</v>
      </c>
      <c r="D155" s="30">
        <f t="shared" si="47"/>
        <v>0</v>
      </c>
      <c r="E155" s="30">
        <f t="shared" si="47"/>
        <v>0</v>
      </c>
      <c r="F155" s="30">
        <f t="shared" si="47"/>
        <v>0</v>
      </c>
      <c r="G155" s="30">
        <f t="shared" si="47"/>
        <v>0</v>
      </c>
      <c r="H155" s="30">
        <f t="shared" si="47"/>
        <v>0</v>
      </c>
      <c r="I155" s="22"/>
      <c r="K155" s="18"/>
      <c r="L155" s="23"/>
      <c r="M155" s="23"/>
      <c r="N155" s="23"/>
      <c r="O155" s="23"/>
    </row>
    <row r="156" spans="1:15" ht="16.5" customHeight="1">
      <c r="A156" s="34"/>
      <c r="B156" s="29" t="s">
        <v>127</v>
      </c>
      <c r="C156" s="30"/>
      <c r="D156" s="31"/>
      <c r="E156" s="31"/>
      <c r="F156" s="31"/>
      <c r="G156" s="32"/>
      <c r="H156" s="32"/>
      <c r="I156" s="22"/>
      <c r="K156" s="18"/>
      <c r="L156" s="23"/>
      <c r="M156" s="23"/>
      <c r="N156" s="23"/>
      <c r="O156" s="23"/>
    </row>
    <row r="157" spans="1:15" ht="16.5" customHeight="1">
      <c r="A157" s="34"/>
      <c r="B157" s="59" t="s">
        <v>178</v>
      </c>
      <c r="C157" s="30"/>
      <c r="D157" s="31"/>
      <c r="E157" s="31"/>
      <c r="F157" s="31"/>
      <c r="G157" s="32"/>
      <c r="H157" s="32"/>
      <c r="I157" s="22"/>
      <c r="K157" s="18"/>
      <c r="L157" s="23"/>
      <c r="M157" s="23"/>
      <c r="N157" s="23"/>
      <c r="O157" s="23"/>
    </row>
    <row r="158" spans="1:15" ht="16.5" customHeight="1">
      <c r="A158" s="34"/>
      <c r="B158" s="69" t="s">
        <v>200</v>
      </c>
      <c r="C158" s="30"/>
      <c r="D158" s="31"/>
      <c r="E158" s="31"/>
      <c r="F158" s="31"/>
      <c r="G158" s="32"/>
      <c r="H158" s="32"/>
      <c r="I158" s="22"/>
      <c r="K158" s="18"/>
      <c r="L158" s="23"/>
      <c r="M158" s="23"/>
      <c r="N158" s="23"/>
      <c r="O158" s="23"/>
    </row>
    <row r="159" spans="1:15" ht="16.5" customHeight="1">
      <c r="A159" s="34"/>
      <c r="B159" s="33" t="s">
        <v>122</v>
      </c>
      <c r="C159" s="30"/>
      <c r="D159" s="31"/>
      <c r="E159" s="31"/>
      <c r="F159" s="31"/>
      <c r="G159" s="32"/>
      <c r="H159" s="32"/>
      <c r="I159" s="22"/>
      <c r="K159" s="18"/>
      <c r="L159" s="23"/>
      <c r="M159" s="23"/>
      <c r="N159" s="23"/>
      <c r="O159" s="23"/>
    </row>
    <row r="160" spans="1:15" ht="16.5" customHeight="1">
      <c r="A160" s="34"/>
      <c r="B160" s="33" t="s">
        <v>201</v>
      </c>
      <c r="C160" s="30"/>
      <c r="D160" s="31">
        <v>327000</v>
      </c>
      <c r="E160" s="31">
        <v>312000</v>
      </c>
      <c r="F160" s="31"/>
      <c r="G160" s="32">
        <v>274537.7</v>
      </c>
      <c r="H160" s="32">
        <f>G160-I160</f>
        <v>14337.700000000012</v>
      </c>
      <c r="I160" s="153">
        <v>260200</v>
      </c>
      <c r="K160" s="18"/>
      <c r="L160" s="23"/>
      <c r="M160" s="23"/>
      <c r="N160" s="23"/>
      <c r="O160" s="23"/>
    </row>
    <row r="161" spans="1:15" ht="16.5" customHeight="1">
      <c r="A161" s="34"/>
      <c r="B161" s="33" t="s">
        <v>122</v>
      </c>
      <c r="C161" s="30"/>
      <c r="D161" s="31"/>
      <c r="E161" s="31"/>
      <c r="F161" s="31"/>
      <c r="G161" s="32">
        <v>-3035</v>
      </c>
      <c r="H161" s="32">
        <f>G161-I161</f>
        <v>0</v>
      </c>
      <c r="I161" s="153">
        <v>-3035</v>
      </c>
      <c r="K161" s="18"/>
      <c r="L161" s="23"/>
      <c r="M161" s="23"/>
      <c r="N161" s="23"/>
      <c r="O161" s="23"/>
    </row>
    <row r="162" spans="1:15" ht="16.5" customHeight="1">
      <c r="A162" s="34"/>
      <c r="B162" s="33" t="s">
        <v>202</v>
      </c>
      <c r="C162" s="30"/>
      <c r="D162" s="31">
        <v>5485810</v>
      </c>
      <c r="E162" s="31">
        <v>5485810</v>
      </c>
      <c r="F162" s="31"/>
      <c r="G162" s="32">
        <v>3091089.62</v>
      </c>
      <c r="H162" s="32">
        <f>G162-I162</f>
        <v>655250.1699999999</v>
      </c>
      <c r="I162" s="153">
        <v>2435839.45</v>
      </c>
      <c r="K162" s="18"/>
      <c r="L162" s="23"/>
      <c r="M162" s="23"/>
      <c r="N162" s="23"/>
      <c r="O162" s="23"/>
    </row>
    <row r="163" spans="1:15" ht="16.5" customHeight="1">
      <c r="A163" s="34"/>
      <c r="B163" s="33" t="s">
        <v>122</v>
      </c>
      <c r="C163" s="30"/>
      <c r="D163" s="31"/>
      <c r="E163" s="31"/>
      <c r="F163" s="31"/>
      <c r="G163" s="32">
        <v>-2386.39</v>
      </c>
      <c r="H163" s="32">
        <f>G163-I163</f>
        <v>0</v>
      </c>
      <c r="I163" s="153">
        <v>-2386.39</v>
      </c>
      <c r="K163" s="18"/>
      <c r="L163" s="23"/>
      <c r="M163" s="23"/>
      <c r="N163" s="23"/>
      <c r="O163" s="23"/>
    </row>
    <row r="164" spans="1:15" ht="16.5" customHeight="1">
      <c r="A164" s="34"/>
      <c r="B164" s="26" t="s">
        <v>203</v>
      </c>
      <c r="C164" s="30">
        <f aca="true" t="shared" si="48" ref="C164:H164">C78+C87+C100+C116+C118+C120+C125+C129+C133+C139+C144+C146+C154+C159+C161+C163</f>
        <v>0</v>
      </c>
      <c r="D164" s="30">
        <f t="shared" si="48"/>
        <v>0</v>
      </c>
      <c r="E164" s="30">
        <f t="shared" si="48"/>
        <v>0</v>
      </c>
      <c r="F164" s="30">
        <f t="shared" si="48"/>
        <v>0</v>
      </c>
      <c r="G164" s="30">
        <f t="shared" si="48"/>
        <v>-225288.38000000003</v>
      </c>
      <c r="H164" s="30">
        <f t="shared" si="48"/>
        <v>-8807.149999999992</v>
      </c>
      <c r="I164" s="22"/>
      <c r="K164" s="18"/>
      <c r="L164" s="23"/>
      <c r="M164" s="23"/>
      <c r="N164" s="23"/>
      <c r="O164" s="23"/>
    </row>
    <row r="165" spans="1:15" ht="30">
      <c r="A165" s="34"/>
      <c r="B165" s="26" t="s">
        <v>18</v>
      </c>
      <c r="C165" s="30">
        <f>C166</f>
        <v>0</v>
      </c>
      <c r="D165" s="30">
        <f aca="true" t="shared" si="49" ref="D165:H166">D166</f>
        <v>31104070</v>
      </c>
      <c r="E165" s="30">
        <f t="shared" si="49"/>
        <v>31104070</v>
      </c>
      <c r="F165" s="30">
        <f t="shared" si="49"/>
        <v>0</v>
      </c>
      <c r="G165" s="30">
        <f t="shared" si="49"/>
        <v>31102122</v>
      </c>
      <c r="H165" s="30">
        <f t="shared" si="49"/>
        <v>3575379</v>
      </c>
      <c r="I165" s="22"/>
      <c r="K165" s="18"/>
      <c r="L165" s="23"/>
      <c r="M165" s="23"/>
      <c r="N165" s="23"/>
      <c r="O165" s="23"/>
    </row>
    <row r="166" spans="1:15" ht="16.5" customHeight="1">
      <c r="A166" s="34"/>
      <c r="B166" s="26" t="s">
        <v>204</v>
      </c>
      <c r="C166" s="30">
        <f>C167</f>
        <v>0</v>
      </c>
      <c r="D166" s="30">
        <f t="shared" si="49"/>
        <v>31104070</v>
      </c>
      <c r="E166" s="30">
        <f t="shared" si="49"/>
        <v>31104070</v>
      </c>
      <c r="F166" s="30">
        <f t="shared" si="49"/>
        <v>0</v>
      </c>
      <c r="G166" s="30">
        <f t="shared" si="49"/>
        <v>31102122</v>
      </c>
      <c r="H166" s="30">
        <f t="shared" si="49"/>
        <v>3575379</v>
      </c>
      <c r="I166" s="22"/>
      <c r="K166" s="18"/>
      <c r="L166" s="23"/>
      <c r="M166" s="23"/>
      <c r="N166" s="23"/>
      <c r="O166" s="23"/>
    </row>
    <row r="167" spans="1:15" ht="16.5" customHeight="1">
      <c r="A167" s="34"/>
      <c r="B167" s="26" t="s">
        <v>205</v>
      </c>
      <c r="C167" s="30">
        <f aca="true" t="shared" si="50" ref="C167:H167">C168+C169+C170</f>
        <v>0</v>
      </c>
      <c r="D167" s="30">
        <f t="shared" si="50"/>
        <v>31104070</v>
      </c>
      <c r="E167" s="30">
        <f t="shared" si="50"/>
        <v>31104070</v>
      </c>
      <c r="F167" s="30">
        <f t="shared" si="50"/>
        <v>0</v>
      </c>
      <c r="G167" s="30">
        <f t="shared" si="50"/>
        <v>31102122</v>
      </c>
      <c r="H167" s="30">
        <f t="shared" si="50"/>
        <v>3575379</v>
      </c>
      <c r="I167" s="22"/>
      <c r="K167" s="18"/>
      <c r="L167" s="23"/>
      <c r="M167" s="23"/>
      <c r="N167" s="23"/>
      <c r="O167" s="23"/>
    </row>
    <row r="168" spans="1:15" ht="90">
      <c r="A168" s="34"/>
      <c r="B168" s="33" t="s">
        <v>206</v>
      </c>
      <c r="C168" s="30"/>
      <c r="D168" s="31">
        <v>14209000</v>
      </c>
      <c r="E168" s="31">
        <v>14209000</v>
      </c>
      <c r="F168" s="31"/>
      <c r="G168" s="32">
        <v>14208109</v>
      </c>
      <c r="H168" s="32">
        <f>G168-I168</f>
        <v>0</v>
      </c>
      <c r="I168" s="160">
        <v>14208109</v>
      </c>
      <c r="K168" s="18"/>
      <c r="L168" s="23"/>
      <c r="M168" s="23"/>
      <c r="N168" s="23"/>
      <c r="O168" s="23"/>
    </row>
    <row r="169" spans="1:15" ht="60">
      <c r="A169" s="34"/>
      <c r="B169" s="33" t="s">
        <v>207</v>
      </c>
      <c r="C169" s="30"/>
      <c r="D169" s="31">
        <v>2390000</v>
      </c>
      <c r="E169" s="31">
        <v>2390000</v>
      </c>
      <c r="F169" s="31"/>
      <c r="G169" s="32">
        <v>2389465</v>
      </c>
      <c r="H169" s="32">
        <f>G169-I169</f>
        <v>0</v>
      </c>
      <c r="I169" s="160">
        <v>2389465</v>
      </c>
      <c r="K169" s="18"/>
      <c r="L169" s="23"/>
      <c r="M169" s="23"/>
      <c r="N169" s="23"/>
      <c r="O169" s="23"/>
    </row>
    <row r="170" spans="1:15" ht="15">
      <c r="A170" s="34"/>
      <c r="B170" s="33" t="s">
        <v>208</v>
      </c>
      <c r="C170" s="30"/>
      <c r="D170" s="31">
        <v>14505070</v>
      </c>
      <c r="E170" s="31">
        <v>14505070</v>
      </c>
      <c r="F170" s="31"/>
      <c r="G170" s="32">
        <v>14504548</v>
      </c>
      <c r="H170" s="32">
        <f>G170-I170</f>
        <v>3575379</v>
      </c>
      <c r="I170" s="160">
        <v>10929169</v>
      </c>
      <c r="K170" s="18"/>
      <c r="L170" s="23"/>
      <c r="M170" s="23"/>
      <c r="N170" s="23"/>
      <c r="O170" s="23"/>
    </row>
    <row r="171" spans="1:15" ht="15">
      <c r="A171" s="34"/>
      <c r="B171" s="70" t="s">
        <v>209</v>
      </c>
      <c r="C171" s="42">
        <f>+C172</f>
        <v>0</v>
      </c>
      <c r="D171" s="42">
        <f aca="true" t="shared" si="51" ref="D171:H173">+D172</f>
        <v>0</v>
      </c>
      <c r="E171" s="42">
        <f t="shared" si="51"/>
        <v>7000230</v>
      </c>
      <c r="F171" s="42">
        <f t="shared" si="51"/>
        <v>0</v>
      </c>
      <c r="G171" s="42">
        <f t="shared" si="51"/>
        <v>6719018</v>
      </c>
      <c r="H171" s="42">
        <f t="shared" si="51"/>
        <v>512963</v>
      </c>
      <c r="I171" s="22"/>
      <c r="K171" s="18"/>
      <c r="L171" s="23"/>
      <c r="M171" s="23"/>
      <c r="N171" s="23"/>
      <c r="O171" s="23"/>
    </row>
    <row r="172" spans="1:15" ht="15">
      <c r="A172" s="34"/>
      <c r="B172" s="70" t="s">
        <v>12</v>
      </c>
      <c r="C172" s="42">
        <f>+C173</f>
        <v>0</v>
      </c>
      <c r="D172" s="42">
        <f t="shared" si="51"/>
        <v>0</v>
      </c>
      <c r="E172" s="42">
        <f t="shared" si="51"/>
        <v>7000230</v>
      </c>
      <c r="F172" s="42">
        <f t="shared" si="51"/>
        <v>0</v>
      </c>
      <c r="G172" s="42">
        <f t="shared" si="51"/>
        <v>6719018</v>
      </c>
      <c r="H172" s="42">
        <f t="shared" si="51"/>
        <v>512963</v>
      </c>
      <c r="I172" s="22"/>
      <c r="K172" s="18"/>
      <c r="L172" s="23"/>
      <c r="M172" s="23"/>
      <c r="N172" s="23"/>
      <c r="O172" s="23"/>
    </row>
    <row r="173" spans="1:15" ht="16.5" customHeight="1">
      <c r="A173" s="34"/>
      <c r="B173" s="26" t="s">
        <v>210</v>
      </c>
      <c r="C173" s="42">
        <f>+C174</f>
        <v>0</v>
      </c>
      <c r="D173" s="42">
        <f t="shared" si="51"/>
        <v>0</v>
      </c>
      <c r="E173" s="42">
        <f t="shared" si="51"/>
        <v>7000230</v>
      </c>
      <c r="F173" s="42">
        <f t="shared" si="51"/>
        <v>0</v>
      </c>
      <c r="G173" s="42">
        <f t="shared" si="51"/>
        <v>6719018</v>
      </c>
      <c r="H173" s="42">
        <f t="shared" si="51"/>
        <v>512963</v>
      </c>
      <c r="I173" s="22"/>
      <c r="K173" s="18"/>
      <c r="L173" s="23"/>
      <c r="M173" s="23"/>
      <c r="N173" s="23"/>
      <c r="O173" s="23"/>
    </row>
    <row r="174" spans="1:15" ht="16.5" customHeight="1">
      <c r="A174" s="34"/>
      <c r="B174" s="70" t="s">
        <v>211</v>
      </c>
      <c r="C174" s="27">
        <f aca="true" t="shared" si="52" ref="C174:H174">C175</f>
        <v>0</v>
      </c>
      <c r="D174" s="27">
        <f t="shared" si="52"/>
        <v>0</v>
      </c>
      <c r="E174" s="27">
        <f t="shared" si="52"/>
        <v>7000230</v>
      </c>
      <c r="F174" s="27">
        <f t="shared" si="52"/>
        <v>0</v>
      </c>
      <c r="G174" s="27">
        <f t="shared" si="52"/>
        <v>6719018</v>
      </c>
      <c r="H174" s="27">
        <f t="shared" si="52"/>
        <v>512963</v>
      </c>
      <c r="I174" s="22"/>
      <c r="K174" s="18"/>
      <c r="L174" s="23"/>
      <c r="M174" s="23"/>
      <c r="N174" s="23"/>
      <c r="O174" s="23"/>
    </row>
    <row r="175" spans="1:15" ht="16.5" customHeight="1">
      <c r="A175" s="34"/>
      <c r="B175" s="70" t="s">
        <v>212</v>
      </c>
      <c r="C175" s="27">
        <f aca="true" t="shared" si="53" ref="C175:H175">C177+C178+C179</f>
        <v>0</v>
      </c>
      <c r="D175" s="27">
        <f t="shared" si="53"/>
        <v>0</v>
      </c>
      <c r="E175" s="27">
        <f t="shared" si="53"/>
        <v>7000230</v>
      </c>
      <c r="F175" s="27">
        <f t="shared" si="53"/>
        <v>0</v>
      </c>
      <c r="G175" s="27">
        <f t="shared" si="53"/>
        <v>6719018</v>
      </c>
      <c r="H175" s="27">
        <f t="shared" si="53"/>
        <v>512963</v>
      </c>
      <c r="I175" s="22"/>
      <c r="K175" s="18"/>
      <c r="L175" s="23"/>
      <c r="M175" s="23"/>
      <c r="N175" s="23"/>
      <c r="O175" s="23"/>
    </row>
    <row r="176" spans="1:15" ht="16.5" customHeight="1">
      <c r="A176" s="34"/>
      <c r="B176" s="70" t="s">
        <v>213</v>
      </c>
      <c r="C176" s="27">
        <f aca="true" t="shared" si="54" ref="C176:H176">C177</f>
        <v>0</v>
      </c>
      <c r="D176" s="27">
        <f t="shared" si="54"/>
        <v>0</v>
      </c>
      <c r="E176" s="27">
        <f t="shared" si="54"/>
        <v>4941480</v>
      </c>
      <c r="F176" s="27">
        <f t="shared" si="54"/>
        <v>0</v>
      </c>
      <c r="G176" s="27">
        <f t="shared" si="54"/>
        <v>4661421</v>
      </c>
      <c r="H176" s="27">
        <f t="shared" si="54"/>
        <v>504213</v>
      </c>
      <c r="I176" s="22"/>
      <c r="K176" s="18"/>
      <c r="L176" s="23"/>
      <c r="M176" s="23"/>
      <c r="N176" s="23"/>
      <c r="O176" s="23"/>
    </row>
    <row r="177" spans="1:15" ht="16.5" customHeight="1">
      <c r="A177" s="34"/>
      <c r="B177" s="71" t="s">
        <v>214</v>
      </c>
      <c r="C177" s="30"/>
      <c r="D177" s="31">
        <v>0</v>
      </c>
      <c r="E177" s="31">
        <v>4941480</v>
      </c>
      <c r="F177" s="31"/>
      <c r="G177" s="32">
        <v>4661421</v>
      </c>
      <c r="H177" s="32">
        <f>G177-I177</f>
        <v>504213</v>
      </c>
      <c r="I177" s="153">
        <v>4157208</v>
      </c>
      <c r="K177" s="18"/>
      <c r="L177" s="23"/>
      <c r="M177" s="23"/>
      <c r="N177" s="23"/>
      <c r="O177" s="23"/>
    </row>
    <row r="178" spans="1:15" ht="16.5" customHeight="1">
      <c r="A178" s="34"/>
      <c r="B178" s="71" t="s">
        <v>215</v>
      </c>
      <c r="C178" s="30"/>
      <c r="D178" s="31">
        <v>0</v>
      </c>
      <c r="E178" s="31">
        <v>2058750</v>
      </c>
      <c r="F178" s="31"/>
      <c r="G178" s="32">
        <v>2058750</v>
      </c>
      <c r="H178" s="32">
        <f>G178-I178</f>
        <v>8750</v>
      </c>
      <c r="I178" s="153">
        <v>2050000</v>
      </c>
      <c r="K178" s="18"/>
      <c r="L178" s="23"/>
      <c r="M178" s="23"/>
      <c r="N178" s="23"/>
      <c r="O178" s="23"/>
    </row>
    <row r="179" spans="1:15" ht="16.5" customHeight="1">
      <c r="A179" s="34"/>
      <c r="B179" s="39" t="s">
        <v>216</v>
      </c>
      <c r="C179" s="30"/>
      <c r="D179" s="31">
        <v>0</v>
      </c>
      <c r="E179" s="31"/>
      <c r="F179" s="31"/>
      <c r="G179" s="32">
        <v>-1153</v>
      </c>
      <c r="H179" s="32"/>
      <c r="I179" s="22"/>
      <c r="K179" s="18"/>
      <c r="L179" s="23"/>
      <c r="M179" s="23"/>
      <c r="N179" s="23"/>
      <c r="O179" s="23"/>
    </row>
    <row r="180" spans="1:14" ht="16.5" customHeight="1">
      <c r="A180" s="34"/>
      <c r="I180" s="23"/>
      <c r="K180" s="18"/>
      <c r="L180" s="23"/>
      <c r="M180" s="23"/>
      <c r="N180" s="23"/>
    </row>
    <row r="181" ht="16.5" customHeight="1">
      <c r="A181" s="34"/>
    </row>
  </sheetData>
  <sheetProtection/>
  <protectedRanges>
    <protectedRange sqref="B2:B3 C1:C3" name="Zonă1_1_1"/>
    <protectedRange sqref="J53:J58 H52 J45:J49 G54:H58 H133 J71:J75 H61:H62 G98:H100 J80:J88 J37:J43 J119:J129 J51 J137:J139 J60:J64 H35 H44 G135:H135 G71:H75 G24:H29 J24:J34 J134:J135 G112:H116 H119:H120 H96 H89 J90:J116 G31:H34 G38:H43 G46:H49 G61 G82:H87 G90:H95 G102:H110 H117 G123 H123:H125 H127 H129 H131 G137:H139 H141 H144:H145 H149:H150 H154 H160:H163 H168:H170 H177:H178 H78" name="Zonă3_2_1"/>
    <protectedRange sqref="B1" name="Zonă1_1_1_1_1"/>
    <protectedRange sqref="I24:I28" name="Zonă3"/>
    <protectedRange sqref="I31:I34" name="Zonă3_1"/>
    <protectedRange sqref="I38:I43" name="Zonă3_2"/>
    <protectedRange sqref="I46" name="Zonă3_3"/>
    <protectedRange sqref="I47:I49" name="Zonă3_4"/>
    <protectedRange sqref="I54:I56" name="Zonă3_5"/>
    <protectedRange sqref="I61" name="Zonă3_6"/>
    <protectedRange sqref="I82" name="Zonă3_7"/>
    <protectedRange sqref="I85:I87" name="Zonă3_8"/>
    <protectedRange sqref="I90:I95" name="Zonă3_9"/>
    <protectedRange sqref="I98" name="Zonă3_10"/>
    <protectedRange sqref="I102:I104" name="Zonă3_11"/>
    <protectedRange sqref="I123" name="Zonă3_12"/>
    <protectedRange sqref="I133" name="Zonă3_13"/>
    <protectedRange sqref="I135" name="Zonă3_14"/>
  </protectedRanges>
  <printOptions/>
  <pageMargins left="0.75" right="0.75" top="1" bottom="1" header="0.5" footer="0.5"/>
  <pageSetup horizontalDpi="600" verticalDpi="600" orientation="portrait" paperSize="9" scale="53"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Violeta BURGHIU</dc:creator>
  <cp:keywords/>
  <dc:description/>
  <cp:lastModifiedBy>adrian.betiu</cp:lastModifiedBy>
  <cp:lastPrinted>2017-12-18T07:05:21Z</cp:lastPrinted>
  <dcterms:created xsi:type="dcterms:W3CDTF">2017-12-11T10:34:31Z</dcterms:created>
  <dcterms:modified xsi:type="dcterms:W3CDTF">2017-12-18T07:13:57Z</dcterms:modified>
  <cp:category/>
  <cp:version/>
  <cp:contentType/>
  <cp:contentStatus/>
</cp:coreProperties>
</file>